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9320" windowHeight="11640" activeTab="0"/>
  </bookViews>
  <sheets>
    <sheet name="НБ" sheetId="1" r:id="rId1"/>
  </sheets>
  <definedNames>
    <definedName name="_xlnm.Print_Titles" localSheetId="0">'НБ'!$6:$7</definedName>
  </definedNames>
  <calcPr fullCalcOnLoad="1"/>
</workbook>
</file>

<file path=xl/sharedStrings.xml><?xml version="1.0" encoding="utf-8"?>
<sst xmlns="http://schemas.openxmlformats.org/spreadsheetml/2006/main" count="239" uniqueCount="171">
  <si>
    <t>Раздео</t>
  </si>
  <si>
    <t>Глава</t>
  </si>
  <si>
    <t>НАРОДНА БИБЛИОТЕКА БОР</t>
  </si>
  <si>
    <t>Доприноси за пензијско и инв.осигурање</t>
  </si>
  <si>
    <t>Доприноси за здравствено осигурање</t>
  </si>
  <si>
    <t>Доприноси за незапосленост</t>
  </si>
  <si>
    <t>Отпремнине и помоћи</t>
  </si>
  <si>
    <t>Стални трошкови</t>
  </si>
  <si>
    <t>Енергетске услуге</t>
  </si>
  <si>
    <t>Комуналне услуге</t>
  </si>
  <si>
    <t>Услуге комуникација</t>
  </si>
  <si>
    <t>Трошкови осигурања</t>
  </si>
  <si>
    <t>Трошкови за пословна путовања</t>
  </si>
  <si>
    <t>Опште 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</si>
  <si>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</si>
  <si>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</si>
  <si>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</si>
  <si>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</si>
  <si>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Репрезентација</t>
  </si>
  <si>
    <t>Остале опште услуге</t>
  </si>
  <si>
    <t>Специјализоване услуге</t>
  </si>
  <si>
    <t>Медицинске услуге</t>
  </si>
  <si>
    <t>Текуће поправке и одржавање</t>
  </si>
  <si>
    <t>Текуће поправке и одржавање опреме</t>
  </si>
  <si>
    <t>Материјали</t>
  </si>
  <si>
    <t>Административни материјал</t>
  </si>
  <si>
    <t>Материјали за одржавање хигијене и угоститељство</t>
  </si>
  <si>
    <t>Остали порези</t>
  </si>
  <si>
    <t>Обавезне таксе</t>
  </si>
  <si>
    <t>Новчане казне и пенали по реш.судова и с.т.</t>
  </si>
  <si>
    <t>Машине и опрема</t>
  </si>
  <si>
    <t>Административна опрема</t>
  </si>
  <si>
    <t>01</t>
  </si>
  <si>
    <t>Приходи из буџета</t>
  </si>
  <si>
    <t>04</t>
  </si>
  <si>
    <t>Сопствени приходи</t>
  </si>
  <si>
    <t>Нераспоређени вишак прихода из ранијих година</t>
  </si>
  <si>
    <t>Котизација за семинаре</t>
  </si>
  <si>
    <t>Програмска класификација</t>
  </si>
  <si>
    <t>Функција</t>
  </si>
  <si>
    <t>Позиција</t>
  </si>
  <si>
    <t>Економска класификација</t>
  </si>
  <si>
    <t>Опис</t>
  </si>
  <si>
    <t>Средства из буџета</t>
  </si>
  <si>
    <t>Средства из осталих извора</t>
  </si>
  <si>
    <t>Укупна јавна средства</t>
  </si>
  <si>
    <t>УСТАНОВЕ У КУЛТУРИ</t>
  </si>
  <si>
    <t>2.1.</t>
  </si>
  <si>
    <t>ПРОГРАМ 13 - РАЗВОЈ КУЛТУРЕ</t>
  </si>
  <si>
    <t>1201-0001</t>
  </si>
  <si>
    <t>Функционисање локалних установа културе</t>
  </si>
  <si>
    <t>Услуге културе</t>
  </si>
  <si>
    <t>Плате, додаци и накнаде запослених</t>
  </si>
  <si>
    <t>Плате, додаци и накнаде запослених (зараде)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</si>
  <si>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</si>
  <si>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</si>
  <si>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</si>
  <si>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</si>
  <si>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Социјална давања запосленима</t>
  </si>
  <si>
    <t>Отпремнине приликом одласка у пензију</t>
  </si>
  <si>
    <t>Отпремнине у случају смрти запосленог или члана уже породице</t>
  </si>
  <si>
    <t>Исплата накнада за време одсуствовања с посла на терет фондова</t>
  </si>
  <si>
    <t>Боловање преко 30 дана</t>
  </si>
  <si>
    <t>Помоћ у медицинском лечењу запосленог или члана уже породице</t>
  </si>
  <si>
    <t xml:space="preserve">Помоћ у случају оштећења или уништења имовине 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</si>
  <si>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</si>
  <si>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</si>
  <si>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</si>
  <si>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 xml:space="preserve">Јубиларне награде    </t>
  </si>
  <si>
    <t>Трошкови платног промета и банкарских услуга</t>
  </si>
  <si>
    <t>Трошкови платног промета</t>
  </si>
  <si>
    <t>Услуге за електричну енергију</t>
  </si>
  <si>
    <t>Трошкови грејања – централно грејање</t>
  </si>
  <si>
    <t>Услуге водовода и канализације</t>
  </si>
  <si>
    <t>Одвоз отпада</t>
  </si>
  <si>
    <t>Телефон, телекс и телефакс</t>
  </si>
  <si>
    <t>Интернет и слично</t>
  </si>
  <si>
    <t>Услуге мобилног телефона</t>
  </si>
  <si>
    <t>Поштанске услуге</t>
  </si>
  <si>
    <t>Осигурање запослених у случају несреће на раду</t>
  </si>
  <si>
    <t>Трошкови службених путовања у земљи</t>
  </si>
  <si>
    <t>Трошкови превоза на службеном путу</t>
  </si>
  <si>
    <t>Трошкови смештаја на службеном путу</t>
  </si>
  <si>
    <t>Превоз у јавном саобраћају</t>
  </si>
  <si>
    <t>Трошкови службених путовања у иностранству</t>
  </si>
  <si>
    <t>Трошкови дневница за службени пут у иностранство</t>
  </si>
  <si>
    <t>Остале административне услуге</t>
  </si>
  <si>
    <t xml:space="preserve">Услуге за одржавање софтвера </t>
  </si>
  <si>
    <t>Услуге образовања и усавршавања запослених</t>
  </si>
  <si>
    <t>Остали издаци за стручно образовање</t>
  </si>
  <si>
    <t xml:space="preserve">Остале услуге штампања </t>
  </si>
  <si>
    <t>Услуге рекламе и пропаганде</t>
  </si>
  <si>
    <t>Остале стручне услуге</t>
  </si>
  <si>
    <t>Услуге за домаћинство и угоститество</t>
  </si>
  <si>
    <t>Угоститељске услуге</t>
  </si>
  <si>
    <t xml:space="preserve">Услуге образовања, културе и спорта                                                                  </t>
  </si>
  <si>
    <t>Здравствена заштита по уговору</t>
  </si>
  <si>
    <t>Текуће поправке и одржавање зграда и објеката</t>
  </si>
  <si>
    <t xml:space="preserve">Радови на водоводу и канализацији </t>
  </si>
  <si>
    <t>Радови на централном грејању</t>
  </si>
  <si>
    <t>Електричне инсталације</t>
  </si>
  <si>
    <t>Остале поправке и одржавање  административне опреме</t>
  </si>
  <si>
    <t>Текуће поправке и одржавање опреме за културу</t>
  </si>
  <si>
    <t xml:space="preserve">Текуће поправке и одржавање опреме за јавну безбедност </t>
  </si>
  <si>
    <t>Канцеларијски материјал</t>
  </si>
  <si>
    <t xml:space="preserve">Материјали за образовање и усавршавање запослених                                                                 </t>
  </si>
  <si>
    <t xml:space="preserve">Стручна литература за редовне потребе запослених                                                                 </t>
  </si>
  <si>
    <t xml:space="preserve">Материјали за образовање, културу и спорт                                                                 </t>
  </si>
  <si>
    <t xml:space="preserve">Материјали за културу                                                                    </t>
  </si>
  <si>
    <t>Хемијска средства за чишћење</t>
  </si>
  <si>
    <t>Материјали за посебне намене</t>
  </si>
  <si>
    <t xml:space="preserve">Остале дотације и трансфери                                                                   </t>
  </si>
  <si>
    <t xml:space="preserve">Остале текуће дотације и трансфери                                                                  </t>
  </si>
  <si>
    <t>Порези, обавезне таксе, казне и пенали</t>
  </si>
  <si>
    <t xml:space="preserve">Остали порези                                                                     </t>
  </si>
  <si>
    <t>Републичке таксе</t>
  </si>
  <si>
    <t>Општинске таксе</t>
  </si>
  <si>
    <t>Судске таксе</t>
  </si>
  <si>
    <t>Новчане казне и пенали по решењу судова</t>
  </si>
  <si>
    <t>Рачунарска опрема</t>
  </si>
  <si>
    <t>Штампачи</t>
  </si>
  <si>
    <t>Електронска опрема</t>
  </si>
  <si>
    <t>Нематеријална имовина</t>
  </si>
  <si>
    <t xml:space="preserve">Књиге у библиотеци                                                                    </t>
  </si>
  <si>
    <t xml:space="preserve">Остала књижевна и уметничка дела   </t>
  </si>
  <si>
    <t>УКУПНО</t>
  </si>
  <si>
    <t>Извори финансирања за функцију 820</t>
  </si>
  <si>
    <t>Функција 820</t>
  </si>
  <si>
    <t>Извори финансирања за програмску активност 1201-0001</t>
  </si>
  <si>
    <t>Свега за програмску активност 1201-0001</t>
  </si>
  <si>
    <t>1201-0002</t>
  </si>
  <si>
    <r>
      <t>Подстицаји културном и уметничком стваралаштву</t>
    </r>
    <r>
      <rPr>
        <sz val="10"/>
        <rFont val="Times New Roman"/>
        <family val="1"/>
      </rPr>
      <t xml:space="preserve"> - представљање књига и трибине, предавања, радионице</t>
    </r>
  </si>
  <si>
    <t>Услуге културе - Представљање књига и културно-уметнички програми</t>
  </si>
  <si>
    <t>Услуге културе - Предавања, трибине и радионице</t>
  </si>
  <si>
    <t>Пројекат: Библиотека издавач</t>
  </si>
  <si>
    <t>Услуге културе - ЦИП, ИСБН</t>
  </si>
  <si>
    <t>Свега за функцију 820</t>
  </si>
  <si>
    <t>Извори финансирања за Програм 13</t>
  </si>
  <si>
    <t>Свега за Програм 13</t>
  </si>
  <si>
    <t>Извори финансирања за Главу 4.2.1.</t>
  </si>
  <si>
    <t>Свега за Главу 4.2.1.</t>
  </si>
  <si>
    <t>Обрадио</t>
  </si>
  <si>
    <t>_______________________</t>
  </si>
  <si>
    <t xml:space="preserve">                Гајић Дарко</t>
  </si>
  <si>
    <t xml:space="preserve">             Одговорно лице</t>
  </si>
  <si>
    <t xml:space="preserve">             Весна Тешовић</t>
  </si>
  <si>
    <t xml:space="preserve">Остале текуће дотације - пенали за инвалиде                                                                  </t>
  </si>
  <si>
    <t xml:space="preserve">Остале текуће дотације - 10% разлике за плату                                                                  </t>
  </si>
  <si>
    <t>Трошкови дневница на службеном путу</t>
  </si>
  <si>
    <t>07</t>
  </si>
  <si>
    <t>Трансфери од другог нивоа власти</t>
  </si>
  <si>
    <t>Остале услуге и материјали за тек.поправке</t>
  </si>
  <si>
    <t xml:space="preserve">Услуге информисања                                                               </t>
  </si>
  <si>
    <t xml:space="preserve">Услуге образовања, културе и спорта                                                               </t>
  </si>
  <si>
    <t>Извори финансирања за програмску активност 1201-0002</t>
  </si>
  <si>
    <t>Свега за програмску активност 1201-0002</t>
  </si>
  <si>
    <t xml:space="preserve">Услуге штампања публикација   - 2 броја часописа Бележница </t>
  </si>
  <si>
    <t>Услуге доставе</t>
  </si>
  <si>
    <t>Услуге информисања јавности ( Дневна штампа )</t>
  </si>
  <si>
    <t>Пратећи трошкови задуживања</t>
  </si>
  <si>
    <t xml:space="preserve">Казне за кашњење                                                              </t>
  </si>
  <si>
    <t xml:space="preserve">Казне за кашњење      </t>
  </si>
  <si>
    <t>Осигурање опреме</t>
  </si>
  <si>
    <t>Остали материјали за посебне намене</t>
  </si>
  <si>
    <t>Остали трошкови</t>
  </si>
  <si>
    <t>Радио - телевизијска претплата</t>
  </si>
  <si>
    <t xml:space="preserve">Услуге штампања публикација   - Књига у библиотеци РАЗБОР </t>
  </si>
  <si>
    <t>ФИНАНСИЈСКИ ПЛАН ЗА 2017. ГОДИНУ</t>
  </si>
  <si>
    <t>1201-П7</t>
  </si>
  <si>
    <t>Извори финансирања за пројекат 1201-П7</t>
  </si>
  <si>
    <t>Свега за пројекат 1201-П7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</si>
</sst>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C1A]d\.\ mmmm\ yyyy"/>
    <numFmt numFmtId="185" formatCode="#,##0.000000"/>
    <numFmt numFmtId="186" formatCode="#,##0.0000000000"/>
    <numFmt numFmtId="187" formatCode="#,##0.000"/>
    <numFmt numFmtId="188" formatCode="#.##0.00"/>
    <numFmt numFmtId="189" formatCode="#,##0.0"/>
    <numFmt numFmtId="190" formatCode="#,##0.00;[Red]#,##0.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1" fillId="0" borderId="0" xfId="0" applyFont="1" applyAlignment="1">
      <alignment/>
    </xf>
    <xf numFmtId="4" fontId="0" fillId="0" borderId="0" xfId="0" applyNumberFormat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57" applyFont="1">
      <alignment/>
      <protection/>
    </xf>
    <xf numFmtId="0" fontId="24" fillId="0" borderId="0" xfId="57" applyFont="1">
      <alignment/>
      <protection/>
    </xf>
    <xf numFmtId="0" fontId="24" fillId="21" borderId="10" xfId="0" applyFont="1" applyFill="1" applyBorder="1" applyAlignment="1">
      <alignment horizontal="center" vertical="center" textRotation="90"/>
    </xf>
    <xf numFmtId="0" fontId="24" fillId="21" borderId="10" xfId="0" applyFont="1" applyFill="1" applyBorder="1" applyAlignment="1">
      <alignment horizontal="center" vertical="center" textRotation="90" wrapText="1"/>
    </xf>
    <xf numFmtId="0" fontId="24" fillId="21" borderId="10" xfId="0" applyFont="1" applyFill="1" applyBorder="1" applyAlignment="1">
      <alignment horizontal="center" vertical="center"/>
    </xf>
    <xf numFmtId="0" fontId="24" fillId="21" borderId="10" xfId="0" applyFont="1" applyFill="1" applyBorder="1" applyAlignment="1">
      <alignment horizontal="center" vertical="center" wrapText="1"/>
    </xf>
    <xf numFmtId="0" fontId="24" fillId="21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right"/>
    </xf>
    <xf numFmtId="0" fontId="24" fillId="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4" fontId="23" fillId="0" borderId="12" xfId="0" applyNumberFormat="1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right"/>
    </xf>
    <xf numFmtId="0" fontId="27" fillId="0" borderId="12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4" fontId="25" fillId="0" borderId="12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 applyAlignment="1">
      <alignment horizontal="center"/>
    </xf>
    <xf numFmtId="4" fontId="23" fillId="0" borderId="12" xfId="0" applyNumberFormat="1" applyFont="1" applyFill="1" applyBorder="1" applyAlignment="1">
      <alignment horizontal="right"/>
    </xf>
    <xf numFmtId="4" fontId="23" fillId="0" borderId="12" xfId="58" applyNumberFormat="1" applyFont="1" applyFill="1" applyBorder="1" applyAlignment="1">
      <alignment horizontal="right"/>
      <protection/>
    </xf>
    <xf numFmtId="0" fontId="25" fillId="0" borderId="12" xfId="0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0" fontId="24" fillId="20" borderId="10" xfId="0" applyFont="1" applyFill="1" applyBorder="1" applyAlignment="1">
      <alignment horizontal="right"/>
    </xf>
    <xf numFmtId="0" fontId="24" fillId="20" borderId="10" xfId="0" applyFont="1" applyFill="1" applyBorder="1" applyAlignment="1">
      <alignment/>
    </xf>
    <xf numFmtId="4" fontId="24" fillId="20" borderId="10" xfId="0" applyNumberFormat="1" applyFont="1" applyFill="1" applyBorder="1" applyAlignment="1">
      <alignment horizontal="right"/>
    </xf>
    <xf numFmtId="0" fontId="23" fillId="21" borderId="10" xfId="0" applyFont="1" applyFill="1" applyBorder="1" applyAlignment="1">
      <alignment horizontal="center"/>
    </xf>
    <xf numFmtId="0" fontId="24" fillId="21" borderId="10" xfId="0" applyFont="1" applyFill="1" applyBorder="1" applyAlignment="1">
      <alignment horizontal="right"/>
    </xf>
    <xf numFmtId="0" fontId="24" fillId="21" borderId="10" xfId="0" applyFont="1" applyFill="1" applyBorder="1" applyAlignment="1">
      <alignment wrapText="1"/>
    </xf>
    <xf numFmtId="4" fontId="24" fillId="21" borderId="10" xfId="0" applyNumberFormat="1" applyFont="1" applyFill="1" applyBorder="1" applyAlignment="1">
      <alignment horizontal="right"/>
    </xf>
    <xf numFmtId="0" fontId="24" fillId="20" borderId="12" xfId="0" applyFont="1" applyFill="1" applyBorder="1" applyAlignment="1">
      <alignment horizontal="center"/>
    </xf>
    <xf numFmtId="0" fontId="24" fillId="20" borderId="12" xfId="0" applyFont="1" applyFill="1" applyBorder="1" applyAlignment="1">
      <alignment horizontal="right"/>
    </xf>
    <xf numFmtId="0" fontId="24" fillId="20" borderId="12" xfId="0" applyFont="1" applyFill="1" applyBorder="1" applyAlignment="1">
      <alignment/>
    </xf>
    <xf numFmtId="4" fontId="24" fillId="20" borderId="12" xfId="0" applyNumberFormat="1" applyFont="1" applyFill="1" applyBorder="1" applyAlignment="1">
      <alignment horizontal="right"/>
    </xf>
    <xf numFmtId="4" fontId="24" fillId="20" borderId="12" xfId="0" applyNumberFormat="1" applyFont="1" applyFill="1" applyBorder="1" applyAlignment="1">
      <alignment/>
    </xf>
    <xf numFmtId="0" fontId="24" fillId="24" borderId="12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right"/>
    </xf>
    <xf numFmtId="0" fontId="24" fillId="24" borderId="12" xfId="0" applyFont="1" applyFill="1" applyBorder="1" applyAlignment="1">
      <alignment/>
    </xf>
    <xf numFmtId="4" fontId="24" fillId="24" borderId="12" xfId="0" applyNumberFormat="1" applyFont="1" applyFill="1" applyBorder="1" applyAlignment="1">
      <alignment horizontal="right"/>
    </xf>
    <xf numFmtId="0" fontId="23" fillId="24" borderId="12" xfId="0" applyFont="1" applyFill="1" applyBorder="1" applyAlignment="1">
      <alignment horizontal="center"/>
    </xf>
    <xf numFmtId="4" fontId="24" fillId="24" borderId="12" xfId="0" applyNumberFormat="1" applyFont="1" applyFill="1" applyBorder="1" applyAlignment="1">
      <alignment/>
    </xf>
    <xf numFmtId="0" fontId="23" fillId="0" borderId="12" xfId="0" applyFont="1" applyFill="1" applyBorder="1" applyAlignment="1" applyProtection="1">
      <alignment horizontal="right" vertical="center" wrapText="1"/>
      <protection locked="0"/>
    </xf>
    <xf numFmtId="0" fontId="23" fillId="0" borderId="12" xfId="0" applyFont="1" applyBorder="1" applyAlignment="1" applyProtection="1">
      <alignment vertical="center" wrapText="1"/>
      <protection locked="0"/>
    </xf>
    <xf numFmtId="0" fontId="24" fillId="24" borderId="12" xfId="0" applyFont="1" applyFill="1" applyBorder="1" applyAlignment="1" applyProtection="1">
      <alignment horizontal="center" vertical="center" wrapText="1"/>
      <protection locked="0"/>
    </xf>
    <xf numFmtId="0" fontId="24" fillId="24" borderId="12" xfId="0" applyFont="1" applyFill="1" applyBorder="1" applyAlignment="1" applyProtection="1">
      <alignment vertical="center" wrapText="1"/>
      <protection locked="0"/>
    </xf>
    <xf numFmtId="0" fontId="23" fillId="20" borderId="12" xfId="0" applyFont="1" applyFill="1" applyBorder="1" applyAlignment="1">
      <alignment horizontal="center"/>
    </xf>
    <xf numFmtId="4" fontId="24" fillId="24" borderId="12" xfId="58" applyNumberFormat="1" applyFont="1" applyFill="1" applyBorder="1" applyAlignment="1">
      <alignment horizontal="right"/>
      <protection/>
    </xf>
    <xf numFmtId="4" fontId="23" fillId="0" borderId="12" xfId="0" applyNumberFormat="1" applyFont="1" applyBorder="1" applyAlignment="1" applyProtection="1">
      <alignment vertical="center" wrapText="1"/>
      <protection locked="0"/>
    </xf>
    <xf numFmtId="0" fontId="23" fillId="0" borderId="12" xfId="0" applyFont="1" applyFill="1" applyBorder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horizontal="right" vertical="center" wrapText="1"/>
      <protection locked="0"/>
    </xf>
    <xf numFmtId="0" fontId="23" fillId="0" borderId="0" xfId="57" applyFont="1" applyFill="1">
      <alignment/>
      <protection/>
    </xf>
    <xf numFmtId="0" fontId="24" fillId="0" borderId="0" xfId="57" applyFont="1" applyFill="1">
      <alignment/>
      <protection/>
    </xf>
    <xf numFmtId="0" fontId="23" fillId="24" borderId="10" xfId="0" applyFont="1" applyFill="1" applyBorder="1" applyAlignment="1">
      <alignment horizontal="center"/>
    </xf>
    <xf numFmtId="49" fontId="24" fillId="24" borderId="10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wrapText="1"/>
    </xf>
    <xf numFmtId="4" fontId="24" fillId="24" borderId="10" xfId="58" applyNumberFormat="1" applyFont="1" applyFill="1" applyBorder="1" applyAlignment="1">
      <alignment horizontal="right"/>
      <protection/>
    </xf>
    <xf numFmtId="4" fontId="24" fillId="24" borderId="10" xfId="0" applyNumberFormat="1" applyFont="1" applyFill="1" applyBorder="1" applyAlignment="1">
      <alignment horizontal="right"/>
    </xf>
    <xf numFmtId="0" fontId="24" fillId="24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2" xfId="0" applyFont="1" applyFill="1" applyBorder="1" applyAlignment="1">
      <alignment wrapText="1"/>
    </xf>
    <xf numFmtId="0" fontId="24" fillId="20" borderId="12" xfId="0" applyFont="1" applyFill="1" applyBorder="1" applyAlignment="1">
      <alignment/>
    </xf>
    <xf numFmtId="0" fontId="24" fillId="24" borderId="12" xfId="0" applyFont="1" applyFill="1" applyBorder="1" applyAlignment="1">
      <alignment/>
    </xf>
    <xf numFmtId="0" fontId="23" fillId="22" borderId="10" xfId="0" applyFont="1" applyFill="1" applyBorder="1" applyAlignment="1">
      <alignment horizontal="center"/>
    </xf>
    <xf numFmtId="0" fontId="24" fillId="22" borderId="10" xfId="0" applyFont="1" applyFill="1" applyBorder="1" applyAlignment="1">
      <alignment horizontal="right"/>
    </xf>
    <xf numFmtId="0" fontId="24" fillId="22" borderId="10" xfId="0" applyFont="1" applyFill="1" applyBorder="1" applyAlignment="1">
      <alignment wrapText="1"/>
    </xf>
    <xf numFmtId="4" fontId="24" fillId="22" borderId="10" xfId="0" applyNumberFormat="1" applyFont="1" applyFill="1" applyBorder="1" applyAlignment="1">
      <alignment horizontal="right"/>
    </xf>
    <xf numFmtId="0" fontId="23" fillId="25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right"/>
    </xf>
    <xf numFmtId="0" fontId="24" fillId="25" borderId="10" xfId="0" applyFont="1" applyFill="1" applyBorder="1" applyAlignment="1">
      <alignment wrapText="1"/>
    </xf>
    <xf numFmtId="4" fontId="24" fillId="25" borderId="10" xfId="0" applyNumberFormat="1" applyFont="1" applyFill="1" applyBorder="1" applyAlignment="1">
      <alignment horizontal="right"/>
    </xf>
    <xf numFmtId="0" fontId="27" fillId="0" borderId="0" xfId="57" applyFont="1" applyFill="1">
      <alignment/>
      <protection/>
    </xf>
    <xf numFmtId="0" fontId="28" fillId="0" borderId="12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" fontId="23" fillId="0" borderId="0" xfId="57" applyNumberFormat="1" applyFont="1" applyFill="1">
      <alignment/>
      <protection/>
    </xf>
    <xf numFmtId="4" fontId="23" fillId="0" borderId="0" xfId="0" applyNumberFormat="1" applyFont="1" applyAlignment="1">
      <alignment/>
    </xf>
    <xf numFmtId="4" fontId="23" fillId="0" borderId="0" xfId="0" applyNumberFormat="1" applyFont="1" applyFill="1" applyAlignment="1">
      <alignment/>
    </xf>
    <xf numFmtId="0" fontId="28" fillId="0" borderId="13" xfId="0" applyFont="1" applyFill="1" applyBorder="1" applyAlignment="1">
      <alignment horizontal="center"/>
    </xf>
    <xf numFmtId="4" fontId="28" fillId="0" borderId="0" xfId="0" applyNumberFormat="1" applyFont="1" applyAlignment="1">
      <alignment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applyProtection="1">
      <alignment horizontal="right" vertical="center" wrapText="1"/>
      <protection locked="0"/>
    </xf>
    <xf numFmtId="0" fontId="23" fillId="0" borderId="13" xfId="0" applyFont="1" applyBorder="1" applyAlignment="1" applyProtection="1">
      <alignment vertical="center" wrapText="1"/>
      <protection locked="0"/>
    </xf>
    <xf numFmtId="4" fontId="23" fillId="0" borderId="13" xfId="0" applyNumberFormat="1" applyFont="1" applyFill="1" applyBorder="1" applyAlignment="1">
      <alignment horizontal="right"/>
    </xf>
    <xf numFmtId="4" fontId="23" fillId="0" borderId="12" xfId="0" applyNumberFormat="1" applyFont="1" applyFill="1" applyBorder="1" applyAlignment="1" applyProtection="1">
      <alignment vertical="center" wrapText="1"/>
      <protection locked="0"/>
    </xf>
    <xf numFmtId="4" fontId="23" fillId="0" borderId="13" xfId="0" applyNumberFormat="1" applyFont="1" applyFill="1" applyBorder="1" applyAlignment="1">
      <alignment/>
    </xf>
    <xf numFmtId="0" fontId="24" fillId="24" borderId="11" xfId="0" applyFont="1" applyFill="1" applyBorder="1" applyAlignment="1">
      <alignment horizontal="center"/>
    </xf>
    <xf numFmtId="0" fontId="24" fillId="24" borderId="11" xfId="0" applyFont="1" applyFill="1" applyBorder="1" applyAlignment="1" applyProtection="1">
      <alignment horizontal="center" vertical="center" wrapText="1"/>
      <protection locked="0"/>
    </xf>
    <xf numFmtId="0" fontId="24" fillId="24" borderId="11" xfId="0" applyFont="1" applyFill="1" applyBorder="1" applyAlignment="1" applyProtection="1">
      <alignment vertical="center" wrapText="1"/>
      <protection locked="0"/>
    </xf>
    <xf numFmtId="4" fontId="24" fillId="24" borderId="11" xfId="0" applyNumberFormat="1" applyFont="1" applyFill="1" applyBorder="1" applyAlignment="1">
      <alignment horizontal="right"/>
    </xf>
    <xf numFmtId="0" fontId="23" fillId="0" borderId="10" xfId="0" applyFont="1" applyBorder="1" applyAlignment="1" applyProtection="1">
      <alignment vertical="center" wrapText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23" fillId="0" borderId="13" xfId="0" applyNumberFormat="1" applyFont="1" applyBorder="1" applyAlignment="1" applyProtection="1">
      <alignment vertical="center" wrapText="1"/>
      <protection locked="0"/>
    </xf>
    <xf numFmtId="0" fontId="23" fillId="26" borderId="12" xfId="0" applyFont="1" applyFill="1" applyBorder="1" applyAlignment="1" applyProtection="1">
      <alignment horizontal="right" vertical="center" wrapText="1"/>
      <protection locked="0"/>
    </xf>
    <xf numFmtId="0" fontId="23" fillId="26" borderId="12" xfId="0" applyFont="1" applyFill="1" applyBorder="1" applyAlignment="1" applyProtection="1">
      <alignment vertical="center" wrapText="1"/>
      <protection locked="0"/>
    </xf>
    <xf numFmtId="0" fontId="23" fillId="0" borderId="13" xfId="0" applyFont="1" applyFill="1" applyBorder="1" applyAlignment="1">
      <alignment horizontal="center" wrapText="1"/>
    </xf>
    <xf numFmtId="4" fontId="23" fillId="0" borderId="13" xfId="0" applyNumberFormat="1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3" fillId="0" borderId="10" xfId="0" applyFont="1" applyBorder="1" applyAlignment="1" applyProtection="1">
      <alignment horizontal="right" vertical="center" wrapText="1"/>
      <protection locked="0"/>
    </xf>
    <xf numFmtId="4" fontId="23" fillId="0" borderId="10" xfId="0" applyNumberFormat="1" applyFont="1" applyBorder="1" applyAlignment="1" applyProtection="1">
      <alignment vertical="center" wrapText="1"/>
      <protection locked="0"/>
    </xf>
    <xf numFmtId="4" fontId="24" fillId="4" borderId="12" xfId="0" applyNumberFormat="1" applyFont="1" applyFill="1" applyBorder="1" applyAlignment="1">
      <alignment horizontal="right"/>
    </xf>
    <xf numFmtId="4" fontId="24" fillId="4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0" fontId="24" fillId="0" borderId="10" xfId="0" applyFont="1" applyFill="1" applyBorder="1" applyAlignment="1">
      <alignment wrapText="1"/>
    </xf>
    <xf numFmtId="4" fontId="24" fillId="0" borderId="10" xfId="0" applyNumberFormat="1" applyFont="1" applyFill="1" applyBorder="1" applyAlignment="1">
      <alignment horizontal="right"/>
    </xf>
    <xf numFmtId="0" fontId="23" fillId="0" borderId="13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7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right"/>
    </xf>
    <xf numFmtId="0" fontId="27" fillId="0" borderId="13" xfId="0" applyFont="1" applyFill="1" applyBorder="1" applyAlignment="1">
      <alignment/>
    </xf>
    <xf numFmtId="4" fontId="24" fillId="0" borderId="13" xfId="0" applyNumberFormat="1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 horizontal="right"/>
    </xf>
    <xf numFmtId="4" fontId="23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irekcija, MZ, Bambi - izvrsenje 2008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O274"/>
  <sheetViews>
    <sheetView tabSelected="1" zoomScalePageLayoutView="0" workbookViewId="0" topLeftCell="A124">
      <selection activeCell="H181" sqref="H181"/>
    </sheetView>
  </sheetViews>
  <sheetFormatPr defaultColWidth="9.140625" defaultRowHeight="12.75"/>
  <cols>
    <col min="2" max="2" width="3.00390625" style="3" customWidth="1"/>
    <col min="3" max="3" width="3.8515625" style="3" customWidth="1"/>
    <col min="4" max="4" width="4.00390625" style="3" customWidth="1"/>
    <col min="5" max="5" width="9.140625" style="3" customWidth="1"/>
    <col min="6" max="6" width="5.140625" style="7" customWidth="1"/>
    <col min="7" max="7" width="7.28125" style="3" customWidth="1"/>
    <col min="8" max="8" width="42.140625" style="3" customWidth="1"/>
    <col min="9" max="9" width="12.8515625" style="3" customWidth="1"/>
    <col min="10" max="10" width="11.421875" style="3" customWidth="1"/>
    <col min="11" max="11" width="15.421875" style="3" customWidth="1"/>
    <col min="12" max="12" width="10.8515625" style="3" bestFit="1" customWidth="1"/>
    <col min="13" max="13" width="12.7109375" style="0" bestFit="1" customWidth="1"/>
    <col min="15" max="15" width="12.7109375" style="0" bestFit="1" customWidth="1"/>
  </cols>
  <sheetData>
    <row r="2" ht="12.75">
      <c r="H2" s="4" t="s">
        <v>167</v>
      </c>
    </row>
    <row r="3" ht="12.75">
      <c r="H3" s="4"/>
    </row>
    <row r="4" ht="12.75">
      <c r="H4" s="4" t="s">
        <v>2</v>
      </c>
    </row>
    <row r="5" ht="13.5" thickBot="1"/>
    <row r="6" spans="2:11" ht="63" customHeight="1" thickBot="1">
      <c r="B6" s="14" t="s">
        <v>0</v>
      </c>
      <c r="C6" s="14" t="s">
        <v>1</v>
      </c>
      <c r="D6" s="14" t="s">
        <v>39</v>
      </c>
      <c r="E6" s="15" t="s">
        <v>38</v>
      </c>
      <c r="F6" s="14" t="s">
        <v>40</v>
      </c>
      <c r="G6" s="15" t="s">
        <v>41</v>
      </c>
      <c r="H6" s="16" t="s">
        <v>42</v>
      </c>
      <c r="I6" s="17" t="s">
        <v>43</v>
      </c>
      <c r="J6" s="17" t="s">
        <v>44</v>
      </c>
      <c r="K6" s="17" t="s">
        <v>45</v>
      </c>
    </row>
    <row r="7" spans="2:11" ht="13.5" thickBot="1"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11</v>
      </c>
    </row>
    <row r="8" spans="2:12" ht="12.75">
      <c r="B8" s="19">
        <v>4</v>
      </c>
      <c r="C8" s="19">
        <v>1</v>
      </c>
      <c r="D8" s="19"/>
      <c r="E8" s="19"/>
      <c r="F8" s="19"/>
      <c r="G8" s="20"/>
      <c r="H8" s="21" t="s">
        <v>46</v>
      </c>
      <c r="I8" s="22"/>
      <c r="J8" s="22"/>
      <c r="K8" s="22"/>
      <c r="L8" s="5"/>
    </row>
    <row r="9" spans="2:11" ht="12.75">
      <c r="B9" s="23">
        <v>4</v>
      </c>
      <c r="C9" s="23" t="s">
        <v>47</v>
      </c>
      <c r="D9" s="23"/>
      <c r="E9" s="23"/>
      <c r="F9" s="23"/>
      <c r="G9" s="24"/>
      <c r="H9" s="25" t="s">
        <v>2</v>
      </c>
      <c r="I9" s="26"/>
      <c r="J9" s="26"/>
      <c r="K9" s="26"/>
    </row>
    <row r="10" spans="2:11" ht="12.75">
      <c r="B10" s="23"/>
      <c r="C10" s="23"/>
      <c r="D10" s="23"/>
      <c r="E10" s="23">
        <v>1201</v>
      </c>
      <c r="F10" s="23"/>
      <c r="G10" s="24"/>
      <c r="H10" s="25" t="s">
        <v>48</v>
      </c>
      <c r="I10" s="26"/>
      <c r="J10" s="27"/>
      <c r="K10" s="26"/>
    </row>
    <row r="11" spans="2:11" ht="12.75">
      <c r="B11" s="23"/>
      <c r="C11" s="23"/>
      <c r="D11" s="23"/>
      <c r="E11" s="23" t="s">
        <v>49</v>
      </c>
      <c r="F11" s="23"/>
      <c r="G11" s="24"/>
      <c r="H11" s="25" t="s">
        <v>50</v>
      </c>
      <c r="I11" s="26"/>
      <c r="J11" s="27"/>
      <c r="K11" s="26"/>
    </row>
    <row r="12" spans="2:12" s="11" customFormat="1" ht="13.5">
      <c r="B12" s="28"/>
      <c r="C12" s="28"/>
      <c r="D12" s="28">
        <v>820</v>
      </c>
      <c r="E12" s="28"/>
      <c r="F12" s="28"/>
      <c r="G12" s="29"/>
      <c r="H12" s="30" t="s">
        <v>51</v>
      </c>
      <c r="I12" s="31"/>
      <c r="J12" s="32"/>
      <c r="K12" s="31"/>
      <c r="L12" s="10"/>
    </row>
    <row r="13" spans="2:13" ht="12.75">
      <c r="B13" s="46"/>
      <c r="C13" s="46"/>
      <c r="D13" s="46"/>
      <c r="E13" s="46"/>
      <c r="F13" s="46">
        <v>143</v>
      </c>
      <c r="G13" s="47">
        <v>411000</v>
      </c>
      <c r="H13" s="48" t="s">
        <v>53</v>
      </c>
      <c r="I13" s="49">
        <f>+I14</f>
        <v>14650180</v>
      </c>
      <c r="J13" s="50">
        <f>+J14</f>
        <v>0</v>
      </c>
      <c r="K13" s="49">
        <f aca="true" t="shared" si="0" ref="K13:K74">I13+J13</f>
        <v>14650180</v>
      </c>
      <c r="M13" s="6"/>
    </row>
    <row r="14" spans="2:11" ht="12.75">
      <c r="B14" s="51"/>
      <c r="C14" s="51"/>
      <c r="D14" s="51"/>
      <c r="E14" s="51"/>
      <c r="F14" s="51"/>
      <c r="G14" s="52">
        <v>411100</v>
      </c>
      <c r="H14" s="53" t="s">
        <v>52</v>
      </c>
      <c r="I14" s="54">
        <f>+I15</f>
        <v>14650180</v>
      </c>
      <c r="J14" s="54">
        <f>+J15</f>
        <v>0</v>
      </c>
      <c r="K14" s="54">
        <f t="shared" si="0"/>
        <v>14650180</v>
      </c>
    </row>
    <row r="15" spans="2:12" s="108" customFormat="1" ht="12.75">
      <c r="B15" s="34"/>
      <c r="C15" s="34"/>
      <c r="D15" s="34"/>
      <c r="E15" s="34"/>
      <c r="F15" s="34"/>
      <c r="G15" s="24">
        <v>411111</v>
      </c>
      <c r="H15" s="26" t="s">
        <v>52</v>
      </c>
      <c r="I15" s="35">
        <f>14530180+120000</f>
        <v>14650180</v>
      </c>
      <c r="J15" s="27">
        <v>0</v>
      </c>
      <c r="K15" s="35">
        <f t="shared" si="0"/>
        <v>14650180</v>
      </c>
      <c r="L15" s="3"/>
    </row>
    <row r="16" spans="2:12" s="108" customFormat="1" ht="12.75">
      <c r="B16" s="46"/>
      <c r="C16" s="46"/>
      <c r="D16" s="46"/>
      <c r="E16" s="46"/>
      <c r="F16" s="46">
        <v>144</v>
      </c>
      <c r="G16" s="47">
        <v>412000</v>
      </c>
      <c r="H16" s="48" t="s">
        <v>54</v>
      </c>
      <c r="I16" s="49">
        <f>I17+I19+I21</f>
        <v>2771506</v>
      </c>
      <c r="J16" s="49">
        <f>J17+J19+J21</f>
        <v>0</v>
      </c>
      <c r="K16" s="49">
        <f t="shared" si="0"/>
        <v>2771506</v>
      </c>
      <c r="L16" s="3"/>
    </row>
    <row r="17" spans="2:12" s="108" customFormat="1" ht="12.75">
      <c r="B17" s="51"/>
      <c r="C17" s="51"/>
      <c r="D17" s="51"/>
      <c r="E17" s="51"/>
      <c r="F17" s="51"/>
      <c r="G17" s="52">
        <v>412100</v>
      </c>
      <c r="H17" s="53" t="s">
        <v>3</v>
      </c>
      <c r="I17" s="54">
        <f>+I18</f>
        <v>1904225</v>
      </c>
      <c r="J17" s="54">
        <f>+J18</f>
        <v>0</v>
      </c>
      <c r="K17" s="54">
        <f t="shared" si="0"/>
        <v>1904225</v>
      </c>
      <c r="L17" s="3"/>
    </row>
    <row r="18" spans="2:12" s="108" customFormat="1" ht="15.75" customHeight="1">
      <c r="B18" s="34"/>
      <c r="C18" s="34"/>
      <c r="D18" s="34"/>
      <c r="E18" s="34"/>
      <c r="F18" s="34"/>
      <c r="G18" s="57">
        <v>412111</v>
      </c>
      <c r="H18" s="58" t="s">
        <v>55</v>
      </c>
      <c r="I18" s="35">
        <f>2034225-120000-5000-5000</f>
        <v>1904225</v>
      </c>
      <c r="J18" s="35">
        <v>0</v>
      </c>
      <c r="K18" s="35">
        <f t="shared" si="0"/>
        <v>1904225</v>
      </c>
      <c r="L18" s="3"/>
    </row>
    <row r="19" spans="2:12" s="108" customFormat="1" ht="12.75">
      <c r="B19" s="51"/>
      <c r="C19" s="51"/>
      <c r="D19" s="51"/>
      <c r="E19" s="51"/>
      <c r="F19" s="51"/>
      <c r="G19" s="52">
        <v>412200</v>
      </c>
      <c r="H19" s="53" t="s">
        <v>4</v>
      </c>
      <c r="I19" s="54">
        <f>+I20</f>
        <v>753304</v>
      </c>
      <c r="J19" s="54">
        <f>+J20</f>
        <v>0</v>
      </c>
      <c r="K19" s="54">
        <f t="shared" si="0"/>
        <v>753304</v>
      </c>
      <c r="L19" s="3"/>
    </row>
    <row r="20" spans="2:12" s="108" customFormat="1" ht="12.75">
      <c r="B20" s="34"/>
      <c r="C20" s="34"/>
      <c r="D20" s="34"/>
      <c r="E20" s="34"/>
      <c r="F20" s="34"/>
      <c r="G20" s="57">
        <v>412211</v>
      </c>
      <c r="H20" s="58" t="s">
        <v>56</v>
      </c>
      <c r="I20" s="35">
        <f>748304+5000</f>
        <v>753304</v>
      </c>
      <c r="J20" s="35">
        <v>0</v>
      </c>
      <c r="K20" s="35">
        <f t="shared" si="0"/>
        <v>753304</v>
      </c>
      <c r="L20" s="3"/>
    </row>
    <row r="21" spans="2:12" s="108" customFormat="1" ht="12.75">
      <c r="B21" s="51"/>
      <c r="C21" s="51"/>
      <c r="D21" s="51"/>
      <c r="E21" s="51"/>
      <c r="F21" s="51"/>
      <c r="G21" s="52">
        <v>412300</v>
      </c>
      <c r="H21" s="53" t="s">
        <v>5</v>
      </c>
      <c r="I21" s="54">
        <f>+I22</f>
        <v>113977</v>
      </c>
      <c r="J21" s="54">
        <f>+J22</f>
        <v>0</v>
      </c>
      <c r="K21" s="54">
        <f t="shared" si="0"/>
        <v>113977</v>
      </c>
      <c r="L21" s="3"/>
    </row>
    <row r="22" spans="2:12" s="108" customFormat="1" ht="12.75">
      <c r="B22" s="34"/>
      <c r="C22" s="34"/>
      <c r="D22" s="34"/>
      <c r="E22" s="34"/>
      <c r="F22" s="34"/>
      <c r="G22" s="57">
        <v>412311</v>
      </c>
      <c r="H22" s="58" t="s">
        <v>57</v>
      </c>
      <c r="I22" s="35">
        <f>108977+5000</f>
        <v>113977</v>
      </c>
      <c r="J22" s="27">
        <v>0</v>
      </c>
      <c r="K22" s="35">
        <f t="shared" si="0"/>
        <v>113977</v>
      </c>
      <c r="L22" s="3"/>
    </row>
    <row r="23" spans="2:11" ht="12.75">
      <c r="B23" s="46"/>
      <c r="C23" s="46"/>
      <c r="D23" s="46"/>
      <c r="E23" s="46"/>
      <c r="F23" s="46">
        <v>145</v>
      </c>
      <c r="G23" s="47">
        <v>414000</v>
      </c>
      <c r="H23" s="48" t="s">
        <v>58</v>
      </c>
      <c r="I23" s="49">
        <f>+I24+I26+I29</f>
        <v>320000</v>
      </c>
      <c r="J23" s="49">
        <f>+J24+J26+J29</f>
        <v>50000</v>
      </c>
      <c r="K23" s="49">
        <f t="shared" si="0"/>
        <v>370000</v>
      </c>
    </row>
    <row r="24" spans="2:11" ht="25.5">
      <c r="B24" s="51"/>
      <c r="C24" s="51"/>
      <c r="D24" s="51"/>
      <c r="E24" s="51"/>
      <c r="F24" s="51"/>
      <c r="G24" s="59">
        <v>414100</v>
      </c>
      <c r="H24" s="60" t="s">
        <v>61</v>
      </c>
      <c r="I24" s="54">
        <f>+I25</f>
        <v>0</v>
      </c>
      <c r="J24" s="54">
        <f>+J25</f>
        <v>50000</v>
      </c>
      <c r="K24" s="54">
        <f t="shared" si="0"/>
        <v>50000</v>
      </c>
    </row>
    <row r="25" spans="2:12" s="108" customFormat="1" ht="12.75">
      <c r="B25" s="34"/>
      <c r="C25" s="34"/>
      <c r="D25" s="34"/>
      <c r="E25" s="34"/>
      <c r="F25" s="34"/>
      <c r="G25" s="57">
        <v>414121</v>
      </c>
      <c r="H25" s="58" t="s">
        <v>62</v>
      </c>
      <c r="I25" s="35">
        <v>0</v>
      </c>
      <c r="J25" s="27">
        <v>50000</v>
      </c>
      <c r="K25" s="35">
        <f t="shared" si="0"/>
        <v>50000</v>
      </c>
      <c r="L25" s="3"/>
    </row>
    <row r="26" spans="2:11" ht="12.75">
      <c r="B26" s="51"/>
      <c r="C26" s="51"/>
      <c r="D26" s="51"/>
      <c r="E26" s="51"/>
      <c r="F26" s="51"/>
      <c r="G26" s="59">
        <v>414300</v>
      </c>
      <c r="H26" s="60" t="s">
        <v>6</v>
      </c>
      <c r="I26" s="54">
        <f>I27+I28</f>
        <v>240000</v>
      </c>
      <c r="J26" s="54">
        <f>J27+J28</f>
        <v>0</v>
      </c>
      <c r="K26" s="54">
        <f t="shared" si="0"/>
        <v>240000</v>
      </c>
    </row>
    <row r="27" spans="2:12" s="90" customFormat="1" ht="12.75">
      <c r="B27" s="88"/>
      <c r="C27" s="88"/>
      <c r="D27" s="88"/>
      <c r="E27" s="88"/>
      <c r="F27" s="88"/>
      <c r="G27" s="57">
        <v>414311</v>
      </c>
      <c r="H27" s="58" t="s">
        <v>59</v>
      </c>
      <c r="I27" s="35">
        <v>200000</v>
      </c>
      <c r="J27" s="27">
        <v>0</v>
      </c>
      <c r="K27" s="35">
        <f t="shared" si="0"/>
        <v>200000</v>
      </c>
      <c r="L27" s="89"/>
    </row>
    <row r="28" spans="2:11" ht="25.5">
      <c r="B28" s="34"/>
      <c r="C28" s="34"/>
      <c r="D28" s="34"/>
      <c r="E28" s="34"/>
      <c r="F28" s="34"/>
      <c r="G28" s="57">
        <v>414314</v>
      </c>
      <c r="H28" s="58" t="s">
        <v>60</v>
      </c>
      <c r="I28" s="35">
        <v>40000</v>
      </c>
      <c r="J28" s="27">
        <v>0</v>
      </c>
      <c r="K28" s="35">
        <f>I28+J28</f>
        <v>40000</v>
      </c>
    </row>
    <row r="29" spans="2:11" ht="25.5">
      <c r="B29" s="55"/>
      <c r="C29" s="55"/>
      <c r="D29" s="55"/>
      <c r="E29" s="55"/>
      <c r="F29" s="55"/>
      <c r="G29" s="59">
        <v>414400</v>
      </c>
      <c r="H29" s="60" t="s">
        <v>63</v>
      </c>
      <c r="I29" s="54">
        <f>+I30+I31</f>
        <v>80000</v>
      </c>
      <c r="J29" s="54">
        <f>+J30+J31</f>
        <v>0</v>
      </c>
      <c r="K29" s="54">
        <f t="shared" si="0"/>
        <v>80000</v>
      </c>
    </row>
    <row r="30" spans="2:11" ht="25.5">
      <c r="B30" s="34"/>
      <c r="C30" s="34"/>
      <c r="D30" s="34"/>
      <c r="E30" s="34"/>
      <c r="F30" s="34"/>
      <c r="G30" s="57">
        <v>414411</v>
      </c>
      <c r="H30" s="58" t="s">
        <v>63</v>
      </c>
      <c r="I30" s="35">
        <v>50000</v>
      </c>
      <c r="J30" s="27">
        <v>0</v>
      </c>
      <c r="K30" s="35">
        <f t="shared" si="0"/>
        <v>50000</v>
      </c>
    </row>
    <row r="31" spans="2:11" ht="14.25" customHeight="1">
      <c r="B31" s="34"/>
      <c r="C31" s="34"/>
      <c r="D31" s="34"/>
      <c r="E31" s="34"/>
      <c r="F31" s="34"/>
      <c r="G31" s="57">
        <v>414412</v>
      </c>
      <c r="H31" s="58" t="s">
        <v>64</v>
      </c>
      <c r="I31" s="35">
        <v>30000</v>
      </c>
      <c r="J31" s="27">
        <v>0</v>
      </c>
      <c r="K31" s="35">
        <f t="shared" si="0"/>
        <v>30000</v>
      </c>
    </row>
    <row r="32" spans="2:11" ht="12.75">
      <c r="B32" s="46"/>
      <c r="C32" s="46"/>
      <c r="D32" s="46"/>
      <c r="E32" s="46"/>
      <c r="F32" s="46">
        <v>146</v>
      </c>
      <c r="G32" s="47">
        <v>415000</v>
      </c>
      <c r="H32" s="48" t="s">
        <v>65</v>
      </c>
      <c r="I32" s="49">
        <f>I34</f>
        <v>400000</v>
      </c>
      <c r="J32" s="50">
        <f>+J34</f>
        <v>0</v>
      </c>
      <c r="K32" s="49">
        <f t="shared" si="0"/>
        <v>400000</v>
      </c>
    </row>
    <row r="33" spans="2:11" ht="12.75">
      <c r="B33" s="51"/>
      <c r="C33" s="51"/>
      <c r="D33" s="51"/>
      <c r="E33" s="51"/>
      <c r="F33" s="51"/>
      <c r="G33" s="59">
        <v>415100</v>
      </c>
      <c r="H33" s="60" t="s">
        <v>65</v>
      </c>
      <c r="I33" s="54">
        <f>+I34</f>
        <v>400000</v>
      </c>
      <c r="J33" s="54">
        <f>+J34</f>
        <v>0</v>
      </c>
      <c r="K33" s="54">
        <f t="shared" si="0"/>
        <v>400000</v>
      </c>
    </row>
    <row r="34" spans="2:12" s="90" customFormat="1" ht="13.5" thickBot="1">
      <c r="B34" s="94"/>
      <c r="C34" s="94"/>
      <c r="D34" s="94"/>
      <c r="E34" s="94"/>
      <c r="F34" s="94"/>
      <c r="G34" s="97">
        <v>415112</v>
      </c>
      <c r="H34" s="98" t="s">
        <v>66</v>
      </c>
      <c r="I34" s="99">
        <v>400000</v>
      </c>
      <c r="J34" s="101">
        <v>0</v>
      </c>
      <c r="K34" s="131">
        <f t="shared" si="0"/>
        <v>400000</v>
      </c>
      <c r="L34" s="89"/>
    </row>
    <row r="35" spans="2:11" ht="12.75">
      <c r="B35" s="46"/>
      <c r="C35" s="46"/>
      <c r="D35" s="46"/>
      <c r="E35" s="46"/>
      <c r="F35" s="46">
        <v>147</v>
      </c>
      <c r="G35" s="47">
        <v>416000</v>
      </c>
      <c r="H35" s="48" t="s">
        <v>67</v>
      </c>
      <c r="I35" s="49">
        <f>I37</f>
        <v>1010000</v>
      </c>
      <c r="J35" s="50">
        <f>+J37</f>
        <v>0</v>
      </c>
      <c r="K35" s="49">
        <f t="shared" si="0"/>
        <v>1010000</v>
      </c>
    </row>
    <row r="36" spans="2:11" ht="12.75">
      <c r="B36" s="51"/>
      <c r="C36" s="51"/>
      <c r="D36" s="51"/>
      <c r="E36" s="51"/>
      <c r="F36" s="51"/>
      <c r="G36" s="59">
        <v>416100</v>
      </c>
      <c r="H36" s="60" t="s">
        <v>67</v>
      </c>
      <c r="I36" s="54">
        <f>+I37</f>
        <v>1010000</v>
      </c>
      <c r="J36" s="54">
        <f>+J37</f>
        <v>0</v>
      </c>
      <c r="K36" s="54">
        <f t="shared" si="0"/>
        <v>1010000</v>
      </c>
    </row>
    <row r="37" spans="2:11" ht="12.75">
      <c r="B37" s="34"/>
      <c r="C37" s="34"/>
      <c r="D37" s="34"/>
      <c r="E37" s="34"/>
      <c r="F37" s="34"/>
      <c r="G37" s="57">
        <v>416111</v>
      </c>
      <c r="H37" s="58" t="s">
        <v>68</v>
      </c>
      <c r="I37" s="35">
        <v>1010000</v>
      </c>
      <c r="J37" s="27">
        <v>0</v>
      </c>
      <c r="K37" s="35">
        <f t="shared" si="0"/>
        <v>1010000</v>
      </c>
    </row>
    <row r="38" spans="2:11" ht="12.75">
      <c r="B38" s="46"/>
      <c r="C38" s="46"/>
      <c r="D38" s="46"/>
      <c r="E38" s="46"/>
      <c r="F38" s="46">
        <v>148</v>
      </c>
      <c r="G38" s="47">
        <v>421000</v>
      </c>
      <c r="H38" s="48" t="s">
        <v>7</v>
      </c>
      <c r="I38" s="49">
        <f>+I39+I41+I44+I47+I53+I56</f>
        <v>2308000</v>
      </c>
      <c r="J38" s="49">
        <f>+J39+J41+J44+J47+J53+J56</f>
        <v>0</v>
      </c>
      <c r="K38" s="49">
        <f t="shared" si="0"/>
        <v>2308000</v>
      </c>
    </row>
    <row r="39" spans="2:11" ht="12.75">
      <c r="B39" s="51"/>
      <c r="C39" s="51"/>
      <c r="D39" s="51"/>
      <c r="E39" s="51"/>
      <c r="F39" s="51"/>
      <c r="G39" s="59">
        <v>421100</v>
      </c>
      <c r="H39" s="60" t="s">
        <v>69</v>
      </c>
      <c r="I39" s="54">
        <f>+I40</f>
        <v>87000</v>
      </c>
      <c r="J39" s="54">
        <f>+J40</f>
        <v>0</v>
      </c>
      <c r="K39" s="54">
        <f t="shared" si="0"/>
        <v>87000</v>
      </c>
    </row>
    <row r="40" spans="2:12" s="90" customFormat="1" ht="12.75">
      <c r="B40" s="88"/>
      <c r="C40" s="88"/>
      <c r="D40" s="88"/>
      <c r="E40" s="88"/>
      <c r="F40" s="88"/>
      <c r="G40" s="57">
        <v>421111</v>
      </c>
      <c r="H40" s="64" t="s">
        <v>70</v>
      </c>
      <c r="I40" s="36">
        <v>87000</v>
      </c>
      <c r="J40" s="35">
        <v>0</v>
      </c>
      <c r="K40" s="35">
        <f t="shared" si="0"/>
        <v>87000</v>
      </c>
      <c r="L40" s="89"/>
    </row>
    <row r="41" spans="2:11" ht="12.75">
      <c r="B41" s="55"/>
      <c r="C41" s="55"/>
      <c r="D41" s="55"/>
      <c r="E41" s="55"/>
      <c r="F41" s="55"/>
      <c r="G41" s="59">
        <v>421200</v>
      </c>
      <c r="H41" s="60" t="s">
        <v>8</v>
      </c>
      <c r="I41" s="62">
        <f>+I42+I43</f>
        <v>1750000</v>
      </c>
      <c r="J41" s="62">
        <f>+J42+J43</f>
        <v>0</v>
      </c>
      <c r="K41" s="54">
        <f t="shared" si="0"/>
        <v>1750000</v>
      </c>
    </row>
    <row r="42" spans="2:12" s="90" customFormat="1" ht="12.75">
      <c r="B42" s="88"/>
      <c r="C42" s="88"/>
      <c r="D42" s="88"/>
      <c r="E42" s="88"/>
      <c r="F42" s="88"/>
      <c r="G42" s="57">
        <v>421211</v>
      </c>
      <c r="H42" s="58" t="s">
        <v>71</v>
      </c>
      <c r="I42" s="36">
        <v>650000</v>
      </c>
      <c r="J42" s="35">
        <v>0</v>
      </c>
      <c r="K42" s="35">
        <f t="shared" si="0"/>
        <v>650000</v>
      </c>
      <c r="L42" s="89"/>
    </row>
    <row r="43" spans="2:12" s="108" customFormat="1" ht="12.75">
      <c r="B43" s="34"/>
      <c r="C43" s="34"/>
      <c r="D43" s="34"/>
      <c r="E43" s="34"/>
      <c r="F43" s="34"/>
      <c r="G43" s="57">
        <v>421225</v>
      </c>
      <c r="H43" s="58" t="s">
        <v>72</v>
      </c>
      <c r="I43" s="36">
        <v>1100000</v>
      </c>
      <c r="J43" s="35">
        <v>0</v>
      </c>
      <c r="K43" s="35">
        <f t="shared" si="0"/>
        <v>1100000</v>
      </c>
      <c r="L43" s="3"/>
    </row>
    <row r="44" spans="2:11" ht="12.75">
      <c r="B44" s="55"/>
      <c r="C44" s="55"/>
      <c r="D44" s="55"/>
      <c r="E44" s="55"/>
      <c r="F44" s="55"/>
      <c r="G44" s="59">
        <v>421300</v>
      </c>
      <c r="H44" s="60" t="s">
        <v>9</v>
      </c>
      <c r="I44" s="62">
        <f>+I45+I46</f>
        <v>110000</v>
      </c>
      <c r="J44" s="62">
        <f>+J45+J46</f>
        <v>0</v>
      </c>
      <c r="K44" s="54">
        <f t="shared" si="0"/>
        <v>110000</v>
      </c>
    </row>
    <row r="45" spans="2:12" s="90" customFormat="1" ht="12.75">
      <c r="B45" s="88"/>
      <c r="C45" s="88"/>
      <c r="D45" s="88"/>
      <c r="E45" s="88"/>
      <c r="F45" s="88"/>
      <c r="G45" s="57">
        <v>421311</v>
      </c>
      <c r="H45" s="58" t="s">
        <v>73</v>
      </c>
      <c r="I45" s="36">
        <v>55000</v>
      </c>
      <c r="J45" s="35">
        <v>0</v>
      </c>
      <c r="K45" s="35">
        <f t="shared" si="0"/>
        <v>55000</v>
      </c>
      <c r="L45" s="89"/>
    </row>
    <row r="46" spans="2:12" s="90" customFormat="1" ht="12.75">
      <c r="B46" s="88"/>
      <c r="C46" s="88"/>
      <c r="D46" s="88"/>
      <c r="E46" s="88"/>
      <c r="F46" s="88"/>
      <c r="G46" s="57">
        <v>421324</v>
      </c>
      <c r="H46" s="58" t="s">
        <v>74</v>
      </c>
      <c r="I46" s="36">
        <v>55000</v>
      </c>
      <c r="J46" s="35">
        <v>0</v>
      </c>
      <c r="K46" s="35">
        <f t="shared" si="0"/>
        <v>55000</v>
      </c>
      <c r="L46" s="89"/>
    </row>
    <row r="47" spans="2:11" ht="12.75">
      <c r="B47" s="55"/>
      <c r="C47" s="55"/>
      <c r="D47" s="55"/>
      <c r="E47" s="55"/>
      <c r="F47" s="55"/>
      <c r="G47" s="59">
        <v>421400</v>
      </c>
      <c r="H47" s="60" t="s">
        <v>10</v>
      </c>
      <c r="I47" s="54">
        <f>+I48+I49+I50+I52+I51</f>
        <v>253000</v>
      </c>
      <c r="J47" s="54">
        <f>+J48+J49+J50+J52+J51</f>
        <v>0</v>
      </c>
      <c r="K47" s="54">
        <f t="shared" si="0"/>
        <v>253000</v>
      </c>
    </row>
    <row r="48" spans="2:12" s="90" customFormat="1" ht="12.75">
      <c r="B48" s="88"/>
      <c r="C48" s="88"/>
      <c r="D48" s="88"/>
      <c r="E48" s="88"/>
      <c r="F48" s="88"/>
      <c r="G48" s="57">
        <v>421411</v>
      </c>
      <c r="H48" s="58" t="s">
        <v>75</v>
      </c>
      <c r="I48" s="35">
        <v>53000</v>
      </c>
      <c r="J48" s="35">
        <v>0</v>
      </c>
      <c r="K48" s="35">
        <f t="shared" si="0"/>
        <v>53000</v>
      </c>
      <c r="L48" s="89"/>
    </row>
    <row r="49" spans="2:12" s="90" customFormat="1" ht="12.75">
      <c r="B49" s="88"/>
      <c r="C49" s="88"/>
      <c r="D49" s="88"/>
      <c r="E49" s="88"/>
      <c r="F49" s="88"/>
      <c r="G49" s="57">
        <v>421412</v>
      </c>
      <c r="H49" s="58" t="s">
        <v>76</v>
      </c>
      <c r="I49" s="35">
        <v>60000</v>
      </c>
      <c r="J49" s="35">
        <v>0</v>
      </c>
      <c r="K49" s="35">
        <f t="shared" si="0"/>
        <v>60000</v>
      </c>
      <c r="L49" s="89"/>
    </row>
    <row r="50" spans="2:12" s="90" customFormat="1" ht="12.75">
      <c r="B50" s="88"/>
      <c r="C50" s="88"/>
      <c r="D50" s="88"/>
      <c r="E50" s="88"/>
      <c r="F50" s="88"/>
      <c r="G50" s="57">
        <v>421414</v>
      </c>
      <c r="H50" s="58" t="s">
        <v>77</v>
      </c>
      <c r="I50" s="35">
        <v>85000</v>
      </c>
      <c r="J50" s="35">
        <v>0</v>
      </c>
      <c r="K50" s="35">
        <f t="shared" si="0"/>
        <v>85000</v>
      </c>
      <c r="L50" s="89"/>
    </row>
    <row r="51" spans="2:11" ht="12.75">
      <c r="B51" s="34"/>
      <c r="C51" s="34"/>
      <c r="D51" s="34"/>
      <c r="E51" s="34"/>
      <c r="F51" s="34"/>
      <c r="G51" s="57">
        <v>421421</v>
      </c>
      <c r="H51" s="58" t="s">
        <v>78</v>
      </c>
      <c r="I51" s="35">
        <v>50000</v>
      </c>
      <c r="J51" s="35">
        <v>0</v>
      </c>
      <c r="K51" s="35">
        <f t="shared" si="0"/>
        <v>50000</v>
      </c>
    </row>
    <row r="52" spans="2:12" s="90" customFormat="1" ht="12.75">
      <c r="B52" s="88"/>
      <c r="C52" s="88"/>
      <c r="D52" s="88"/>
      <c r="E52" s="88"/>
      <c r="F52" s="34"/>
      <c r="G52" s="57">
        <v>421422</v>
      </c>
      <c r="H52" s="58" t="s">
        <v>157</v>
      </c>
      <c r="I52" s="35">
        <v>5000</v>
      </c>
      <c r="J52" s="35">
        <v>0</v>
      </c>
      <c r="K52" s="35">
        <f t="shared" si="0"/>
        <v>5000</v>
      </c>
      <c r="L52" s="3"/>
    </row>
    <row r="53" spans="2:13" ht="12.75">
      <c r="B53" s="55"/>
      <c r="C53" s="55"/>
      <c r="D53" s="55"/>
      <c r="E53" s="55"/>
      <c r="F53" s="55"/>
      <c r="G53" s="59">
        <v>421500</v>
      </c>
      <c r="H53" s="60" t="s">
        <v>11</v>
      </c>
      <c r="I53" s="54">
        <f>+I54+I55</f>
        <v>105000</v>
      </c>
      <c r="J53" s="54">
        <f>+J54+J55</f>
        <v>0</v>
      </c>
      <c r="K53" s="54">
        <f t="shared" si="0"/>
        <v>105000</v>
      </c>
      <c r="M53" s="6"/>
    </row>
    <row r="54" spans="2:13" s="108" customFormat="1" ht="12.75">
      <c r="B54" s="23"/>
      <c r="C54" s="23"/>
      <c r="D54" s="23"/>
      <c r="E54" s="23"/>
      <c r="F54" s="34"/>
      <c r="G54" s="57">
        <v>421513</v>
      </c>
      <c r="H54" s="58" t="s">
        <v>162</v>
      </c>
      <c r="I54" s="35">
        <v>70000</v>
      </c>
      <c r="J54" s="35">
        <v>0</v>
      </c>
      <c r="K54" s="35">
        <f t="shared" si="0"/>
        <v>70000</v>
      </c>
      <c r="L54" s="3"/>
      <c r="M54" s="109"/>
    </row>
    <row r="55" spans="2:12" s="90" customFormat="1" ht="12.75">
      <c r="B55" s="88"/>
      <c r="C55" s="88"/>
      <c r="D55" s="88"/>
      <c r="E55" s="88"/>
      <c r="F55" s="34"/>
      <c r="G55" s="57">
        <v>421521</v>
      </c>
      <c r="H55" s="58" t="s">
        <v>79</v>
      </c>
      <c r="I55" s="36">
        <v>35000</v>
      </c>
      <c r="J55" s="35">
        <v>0</v>
      </c>
      <c r="K55" s="35">
        <f t="shared" si="0"/>
        <v>35000</v>
      </c>
      <c r="L55" s="3"/>
    </row>
    <row r="56" spans="2:13" s="108" customFormat="1" ht="12.75">
      <c r="B56" s="55"/>
      <c r="C56" s="55"/>
      <c r="D56" s="55"/>
      <c r="E56" s="55"/>
      <c r="F56" s="55"/>
      <c r="G56" s="59">
        <v>421900</v>
      </c>
      <c r="H56" s="60" t="s">
        <v>164</v>
      </c>
      <c r="I56" s="54">
        <f>+I57</f>
        <v>3000</v>
      </c>
      <c r="J56" s="54">
        <f>+J57</f>
        <v>0</v>
      </c>
      <c r="K56" s="54">
        <f t="shared" si="0"/>
        <v>3000</v>
      </c>
      <c r="L56" s="3"/>
      <c r="M56" s="109"/>
    </row>
    <row r="57" spans="2:13" s="108" customFormat="1" ht="12.75">
      <c r="B57" s="23"/>
      <c r="C57" s="23"/>
      <c r="D57" s="23"/>
      <c r="E57" s="23"/>
      <c r="F57" s="34"/>
      <c r="G57" s="111">
        <v>421911</v>
      </c>
      <c r="H57" s="112" t="s">
        <v>165</v>
      </c>
      <c r="I57" s="35">
        <v>3000</v>
      </c>
      <c r="J57" s="35">
        <v>0</v>
      </c>
      <c r="K57" s="35">
        <f t="shared" si="0"/>
        <v>3000</v>
      </c>
      <c r="L57" s="3"/>
      <c r="M57" s="109"/>
    </row>
    <row r="58" spans="2:11" ht="12.75">
      <c r="B58" s="61"/>
      <c r="C58" s="61"/>
      <c r="D58" s="61"/>
      <c r="E58" s="61"/>
      <c r="F58" s="46">
        <v>149</v>
      </c>
      <c r="G58" s="47">
        <v>422000</v>
      </c>
      <c r="H58" s="48" t="s">
        <v>12</v>
      </c>
      <c r="I58" s="49">
        <f>+I59+I64</f>
        <v>165000</v>
      </c>
      <c r="J58" s="49">
        <f>+J59+J64</f>
        <v>0</v>
      </c>
      <c r="K58" s="49">
        <f t="shared" si="0"/>
        <v>165000</v>
      </c>
    </row>
    <row r="59" spans="2:11" ht="12.75">
      <c r="B59" s="51"/>
      <c r="C59" s="51"/>
      <c r="D59" s="51"/>
      <c r="E59" s="51"/>
      <c r="F59" s="55"/>
      <c r="G59" s="59">
        <v>422100</v>
      </c>
      <c r="H59" s="60" t="s">
        <v>80</v>
      </c>
      <c r="I59" s="54">
        <f>+I60+I61+I62+I63</f>
        <v>125000</v>
      </c>
      <c r="J59" s="54">
        <f>+J60+J61+J62+J63</f>
        <v>0</v>
      </c>
      <c r="K59" s="54">
        <f t="shared" si="0"/>
        <v>125000</v>
      </c>
    </row>
    <row r="60" spans="2:12" s="108" customFormat="1" ht="12.75">
      <c r="B60" s="23"/>
      <c r="C60" s="23"/>
      <c r="D60" s="23"/>
      <c r="E60" s="23"/>
      <c r="F60" s="34"/>
      <c r="G60" s="57">
        <v>422111</v>
      </c>
      <c r="H60" s="58" t="s">
        <v>148</v>
      </c>
      <c r="I60" s="100">
        <v>50000</v>
      </c>
      <c r="J60" s="35">
        <v>0</v>
      </c>
      <c r="K60" s="35">
        <f t="shared" si="0"/>
        <v>50000</v>
      </c>
      <c r="L60" s="3"/>
    </row>
    <row r="61" spans="2:12" s="108" customFormat="1" ht="12.75">
      <c r="B61" s="23"/>
      <c r="C61" s="23"/>
      <c r="D61" s="23"/>
      <c r="E61" s="23"/>
      <c r="F61" s="34"/>
      <c r="G61" s="57">
        <v>422121</v>
      </c>
      <c r="H61" s="58" t="s">
        <v>81</v>
      </c>
      <c r="I61" s="100">
        <v>45000</v>
      </c>
      <c r="J61" s="35">
        <v>0</v>
      </c>
      <c r="K61" s="35">
        <f t="shared" si="0"/>
        <v>45000</v>
      </c>
      <c r="L61" s="3"/>
    </row>
    <row r="62" spans="2:12" s="108" customFormat="1" ht="12.75">
      <c r="B62" s="23"/>
      <c r="C62" s="23"/>
      <c r="D62" s="23"/>
      <c r="E62" s="23"/>
      <c r="F62" s="34"/>
      <c r="G62" s="57">
        <v>422131</v>
      </c>
      <c r="H62" s="58" t="s">
        <v>82</v>
      </c>
      <c r="I62" s="63">
        <v>30000</v>
      </c>
      <c r="J62" s="35">
        <v>0</v>
      </c>
      <c r="K62" s="35">
        <f t="shared" si="0"/>
        <v>30000</v>
      </c>
      <c r="L62" s="3"/>
    </row>
    <row r="63" spans="2:12" s="108" customFormat="1" ht="12.75">
      <c r="B63" s="23"/>
      <c r="C63" s="23"/>
      <c r="D63" s="23"/>
      <c r="E63" s="23"/>
      <c r="F63" s="34"/>
      <c r="G63" s="57">
        <v>422191</v>
      </c>
      <c r="H63" s="58" t="s">
        <v>83</v>
      </c>
      <c r="I63" s="63">
        <v>0</v>
      </c>
      <c r="J63" s="35">
        <v>0</v>
      </c>
      <c r="K63" s="35">
        <f t="shared" si="0"/>
        <v>0</v>
      </c>
      <c r="L63" s="3"/>
    </row>
    <row r="64" spans="2:12" s="108" customFormat="1" ht="12.75">
      <c r="B64" s="51"/>
      <c r="C64" s="51"/>
      <c r="D64" s="51"/>
      <c r="E64" s="51"/>
      <c r="F64" s="55"/>
      <c r="G64" s="59">
        <v>422200</v>
      </c>
      <c r="H64" s="60" t="s">
        <v>84</v>
      </c>
      <c r="I64" s="54">
        <f>+I65</f>
        <v>40000</v>
      </c>
      <c r="J64" s="54">
        <f>+J65</f>
        <v>0</v>
      </c>
      <c r="K64" s="54">
        <f t="shared" si="0"/>
        <v>40000</v>
      </c>
      <c r="L64" s="3"/>
    </row>
    <row r="65" spans="2:12" s="108" customFormat="1" ht="23.25" customHeight="1">
      <c r="B65" s="23"/>
      <c r="C65" s="23"/>
      <c r="D65" s="23"/>
      <c r="E65" s="23"/>
      <c r="F65" s="34"/>
      <c r="G65" s="57">
        <v>422211</v>
      </c>
      <c r="H65" s="58" t="s">
        <v>85</v>
      </c>
      <c r="I65" s="35">
        <v>40000</v>
      </c>
      <c r="J65" s="35">
        <f>20000-11000-1000-500-7500</f>
        <v>0</v>
      </c>
      <c r="K65" s="35">
        <f t="shared" si="0"/>
        <v>40000</v>
      </c>
      <c r="L65" s="3"/>
    </row>
    <row r="66" spans="2:13" s="108" customFormat="1" ht="12.75">
      <c r="B66" s="61"/>
      <c r="C66" s="61"/>
      <c r="D66" s="61"/>
      <c r="E66" s="61"/>
      <c r="F66" s="46">
        <v>150</v>
      </c>
      <c r="G66" s="47">
        <v>423000</v>
      </c>
      <c r="H66" s="48" t="s">
        <v>13</v>
      </c>
      <c r="I66" s="49">
        <f>+I67+I69+I71+I74+I78+I80+I82+I84</f>
        <v>723000</v>
      </c>
      <c r="J66" s="49">
        <f>+J67+J69+J71+J74+J78+J80+J82+J84</f>
        <v>0</v>
      </c>
      <c r="K66" s="49">
        <f t="shared" si="0"/>
        <v>723000</v>
      </c>
      <c r="L66" s="3"/>
      <c r="M66" s="109"/>
    </row>
    <row r="67" spans="2:12" s="108" customFormat="1" ht="12.75">
      <c r="B67" s="55"/>
      <c r="C67" s="55"/>
      <c r="D67" s="55"/>
      <c r="E67" s="55"/>
      <c r="F67" s="55"/>
      <c r="G67" s="59">
        <v>423100</v>
      </c>
      <c r="H67" s="60" t="s">
        <v>14</v>
      </c>
      <c r="I67" s="54">
        <f>+I68</f>
        <v>5000</v>
      </c>
      <c r="J67" s="54">
        <f>+J68</f>
        <v>0</v>
      </c>
      <c r="K67" s="54">
        <f t="shared" si="0"/>
        <v>5000</v>
      </c>
      <c r="L67" s="3"/>
    </row>
    <row r="68" spans="2:12" s="108" customFormat="1" ht="12.75">
      <c r="B68" s="34"/>
      <c r="C68" s="34"/>
      <c r="D68" s="34"/>
      <c r="E68" s="34"/>
      <c r="F68" s="34"/>
      <c r="G68" s="57">
        <v>423191</v>
      </c>
      <c r="H68" s="58" t="s">
        <v>86</v>
      </c>
      <c r="I68" s="35">
        <v>5000</v>
      </c>
      <c r="J68" s="35">
        <v>0</v>
      </c>
      <c r="K68" s="35">
        <f t="shared" si="0"/>
        <v>5000</v>
      </c>
      <c r="L68" s="3"/>
    </row>
    <row r="69" spans="2:12" s="108" customFormat="1" ht="12.75">
      <c r="B69" s="55"/>
      <c r="C69" s="55"/>
      <c r="D69" s="55"/>
      <c r="E69" s="55"/>
      <c r="F69" s="55"/>
      <c r="G69" s="59">
        <v>423200</v>
      </c>
      <c r="H69" s="60" t="s">
        <v>15</v>
      </c>
      <c r="I69" s="54">
        <f>+I70</f>
        <v>174000</v>
      </c>
      <c r="J69" s="54">
        <f>+J70</f>
        <v>0</v>
      </c>
      <c r="K69" s="54">
        <f t="shared" si="0"/>
        <v>174000</v>
      </c>
      <c r="L69" s="3"/>
    </row>
    <row r="70" spans="2:12" s="108" customFormat="1" ht="13.5" thickBot="1">
      <c r="B70" s="96"/>
      <c r="C70" s="96"/>
      <c r="D70" s="96"/>
      <c r="E70" s="96"/>
      <c r="F70" s="113"/>
      <c r="G70" s="97">
        <v>423212</v>
      </c>
      <c r="H70" s="98" t="s">
        <v>87</v>
      </c>
      <c r="I70" s="114">
        <v>174000</v>
      </c>
      <c r="J70" s="114">
        <v>0</v>
      </c>
      <c r="K70" s="131">
        <f t="shared" si="0"/>
        <v>174000</v>
      </c>
      <c r="L70" s="3"/>
    </row>
    <row r="71" spans="2:12" s="9" customFormat="1" ht="12.75">
      <c r="B71" s="55"/>
      <c r="C71" s="55"/>
      <c r="D71" s="55"/>
      <c r="E71" s="55"/>
      <c r="F71" s="55"/>
      <c r="G71" s="59">
        <v>423300</v>
      </c>
      <c r="H71" s="60" t="s">
        <v>88</v>
      </c>
      <c r="I71" s="54">
        <f>+I72+I73</f>
        <v>330000</v>
      </c>
      <c r="J71" s="54">
        <f>+J72+J73</f>
        <v>0</v>
      </c>
      <c r="K71" s="54">
        <f t="shared" si="0"/>
        <v>330000</v>
      </c>
      <c r="L71" s="3"/>
    </row>
    <row r="72" spans="2:12" s="90" customFormat="1" ht="12.75">
      <c r="B72" s="88"/>
      <c r="C72" s="88"/>
      <c r="D72" s="88"/>
      <c r="E72" s="88"/>
      <c r="F72" s="88"/>
      <c r="G72" s="57">
        <v>423321</v>
      </c>
      <c r="H72" s="58" t="s">
        <v>37</v>
      </c>
      <c r="I72" s="35">
        <v>30000</v>
      </c>
      <c r="J72" s="35">
        <v>0</v>
      </c>
      <c r="K72" s="35">
        <f t="shared" si="0"/>
        <v>30000</v>
      </c>
      <c r="L72" s="89"/>
    </row>
    <row r="73" spans="2:12" s="9" customFormat="1" ht="12.75">
      <c r="B73" s="34"/>
      <c r="C73" s="34"/>
      <c r="D73" s="34"/>
      <c r="E73" s="34"/>
      <c r="F73" s="34"/>
      <c r="G73" s="57">
        <v>423399</v>
      </c>
      <c r="H73" s="58" t="s">
        <v>89</v>
      </c>
      <c r="I73" s="35">
        <v>300000</v>
      </c>
      <c r="J73" s="35">
        <v>0</v>
      </c>
      <c r="K73" s="35">
        <f t="shared" si="0"/>
        <v>300000</v>
      </c>
      <c r="L73" s="3"/>
    </row>
    <row r="74" spans="2:12" s="9" customFormat="1" ht="12.75">
      <c r="B74" s="55"/>
      <c r="C74" s="55"/>
      <c r="D74" s="55"/>
      <c r="E74" s="55"/>
      <c r="F74" s="55"/>
      <c r="G74" s="59">
        <v>423400</v>
      </c>
      <c r="H74" s="60" t="s">
        <v>16</v>
      </c>
      <c r="I74" s="54">
        <f>+I75+I76+I77</f>
        <v>145000</v>
      </c>
      <c r="J74" s="54">
        <f>+J75+J77+J76</f>
        <v>0</v>
      </c>
      <c r="K74" s="54">
        <f t="shared" si="0"/>
        <v>145000</v>
      </c>
      <c r="L74" s="3"/>
    </row>
    <row r="75" spans="2:12" s="9" customFormat="1" ht="12.75">
      <c r="B75" s="34"/>
      <c r="C75" s="34"/>
      <c r="D75" s="34"/>
      <c r="E75" s="34"/>
      <c r="F75" s="34"/>
      <c r="G75" s="57">
        <v>423419</v>
      </c>
      <c r="H75" s="64" t="s">
        <v>90</v>
      </c>
      <c r="I75" s="35">
        <v>25000</v>
      </c>
      <c r="J75" s="35">
        <v>0</v>
      </c>
      <c r="K75" s="35">
        <f aca="true" t="shared" si="1" ref="K75:K132">I75+J75</f>
        <v>25000</v>
      </c>
      <c r="L75" s="3"/>
    </row>
    <row r="76" spans="2:12" s="9" customFormat="1" ht="12.75">
      <c r="B76" s="34"/>
      <c r="C76" s="34"/>
      <c r="D76" s="34"/>
      <c r="E76" s="34"/>
      <c r="F76" s="34"/>
      <c r="G76" s="57">
        <v>423421</v>
      </c>
      <c r="H76" s="58" t="s">
        <v>158</v>
      </c>
      <c r="I76" s="35">
        <v>80000</v>
      </c>
      <c r="J76" s="35">
        <v>0</v>
      </c>
      <c r="K76" s="35">
        <f t="shared" si="1"/>
        <v>80000</v>
      </c>
      <c r="L76" s="3"/>
    </row>
    <row r="77" spans="2:12" s="90" customFormat="1" ht="12.75">
      <c r="B77" s="88"/>
      <c r="C77" s="88"/>
      <c r="D77" s="88"/>
      <c r="E77" s="88"/>
      <c r="F77" s="88"/>
      <c r="G77" s="57">
        <v>423431</v>
      </c>
      <c r="H77" s="58" t="s">
        <v>91</v>
      </c>
      <c r="I77" s="35">
        <v>40000</v>
      </c>
      <c r="J77" s="35">
        <v>0</v>
      </c>
      <c r="K77" s="35">
        <f t="shared" si="1"/>
        <v>40000</v>
      </c>
      <c r="L77" s="89"/>
    </row>
    <row r="78" spans="2:12" s="9" customFormat="1" ht="12.75">
      <c r="B78" s="55"/>
      <c r="C78" s="55"/>
      <c r="D78" s="55"/>
      <c r="E78" s="55"/>
      <c r="F78" s="55"/>
      <c r="G78" s="59">
        <v>423500</v>
      </c>
      <c r="H78" s="60" t="s">
        <v>17</v>
      </c>
      <c r="I78" s="54">
        <f>+I79</f>
        <v>20000</v>
      </c>
      <c r="J78" s="54">
        <f>+J79</f>
        <v>0</v>
      </c>
      <c r="K78" s="54">
        <f t="shared" si="1"/>
        <v>20000</v>
      </c>
      <c r="L78" s="3"/>
    </row>
    <row r="79" spans="2:12" s="108" customFormat="1" ht="12.75">
      <c r="B79" s="34"/>
      <c r="C79" s="34"/>
      <c r="D79" s="34"/>
      <c r="E79" s="34"/>
      <c r="F79" s="34"/>
      <c r="G79" s="57">
        <v>423599</v>
      </c>
      <c r="H79" s="64" t="s">
        <v>92</v>
      </c>
      <c r="I79" s="35">
        <v>20000</v>
      </c>
      <c r="J79" s="35">
        <v>0</v>
      </c>
      <c r="K79" s="35">
        <f t="shared" si="1"/>
        <v>20000</v>
      </c>
      <c r="L79" s="3"/>
    </row>
    <row r="80" spans="2:12" s="9" customFormat="1" ht="12.75">
      <c r="B80" s="55"/>
      <c r="C80" s="55"/>
      <c r="D80" s="55"/>
      <c r="E80" s="55"/>
      <c r="F80" s="55"/>
      <c r="G80" s="59">
        <v>423600</v>
      </c>
      <c r="H80" s="60" t="s">
        <v>93</v>
      </c>
      <c r="I80" s="54">
        <f>+I81</f>
        <v>0</v>
      </c>
      <c r="J80" s="54">
        <f>+J81</f>
        <v>0</v>
      </c>
      <c r="K80" s="54">
        <f t="shared" si="1"/>
        <v>0</v>
      </c>
      <c r="L80" s="3"/>
    </row>
    <row r="81" spans="2:12" s="9" customFormat="1" ht="12.75">
      <c r="B81" s="34"/>
      <c r="C81" s="34"/>
      <c r="D81" s="34"/>
      <c r="E81" s="34"/>
      <c r="F81" s="34"/>
      <c r="G81" s="57">
        <v>423621</v>
      </c>
      <c r="H81" s="58" t="s">
        <v>94</v>
      </c>
      <c r="I81" s="36">
        <v>0</v>
      </c>
      <c r="J81" s="36">
        <v>0</v>
      </c>
      <c r="K81" s="35">
        <f t="shared" si="1"/>
        <v>0</v>
      </c>
      <c r="L81" s="3"/>
    </row>
    <row r="82" spans="2:12" s="9" customFormat="1" ht="12.75">
      <c r="B82" s="55"/>
      <c r="C82" s="55"/>
      <c r="D82" s="55"/>
      <c r="E82" s="55"/>
      <c r="F82" s="55"/>
      <c r="G82" s="59">
        <v>423700</v>
      </c>
      <c r="H82" s="60" t="s">
        <v>18</v>
      </c>
      <c r="I82" s="62">
        <f>+I83</f>
        <v>40000</v>
      </c>
      <c r="J82" s="62">
        <f>+J83</f>
        <v>0</v>
      </c>
      <c r="K82" s="54">
        <f t="shared" si="1"/>
        <v>40000</v>
      </c>
      <c r="L82" s="3"/>
    </row>
    <row r="83" spans="2:12" s="9" customFormat="1" ht="12.75">
      <c r="B83" s="34"/>
      <c r="C83" s="34"/>
      <c r="D83" s="34"/>
      <c r="E83" s="34"/>
      <c r="F83" s="34"/>
      <c r="G83" s="57">
        <v>423711</v>
      </c>
      <c r="H83" s="58" t="s">
        <v>18</v>
      </c>
      <c r="I83" s="36">
        <v>40000</v>
      </c>
      <c r="J83" s="36">
        <v>0</v>
      </c>
      <c r="K83" s="35">
        <f t="shared" si="1"/>
        <v>40000</v>
      </c>
      <c r="L83" s="3"/>
    </row>
    <row r="84" spans="2:12" s="9" customFormat="1" ht="12.75">
      <c r="B84" s="55"/>
      <c r="C84" s="55"/>
      <c r="D84" s="55"/>
      <c r="E84" s="55"/>
      <c r="F84" s="55"/>
      <c r="G84" s="59">
        <v>423900</v>
      </c>
      <c r="H84" s="60" t="s">
        <v>19</v>
      </c>
      <c r="I84" s="62">
        <f>+I85</f>
        <v>9000</v>
      </c>
      <c r="J84" s="62">
        <f>+J85</f>
        <v>0</v>
      </c>
      <c r="K84" s="54">
        <f t="shared" si="1"/>
        <v>9000</v>
      </c>
      <c r="L84" s="92"/>
    </row>
    <row r="85" spans="2:12" s="9" customFormat="1" ht="12.75">
      <c r="B85" s="34"/>
      <c r="C85" s="34"/>
      <c r="D85" s="34"/>
      <c r="E85" s="34"/>
      <c r="F85" s="34"/>
      <c r="G85" s="57">
        <v>423911</v>
      </c>
      <c r="H85" s="58" t="s">
        <v>19</v>
      </c>
      <c r="I85" s="35">
        <v>9000</v>
      </c>
      <c r="J85" s="35">
        <v>0</v>
      </c>
      <c r="K85" s="35">
        <f t="shared" si="1"/>
        <v>9000</v>
      </c>
      <c r="L85" s="3"/>
    </row>
    <row r="86" spans="2:11" ht="12.75">
      <c r="B86" s="61"/>
      <c r="C86" s="61"/>
      <c r="D86" s="61"/>
      <c r="E86" s="61"/>
      <c r="F86" s="46">
        <v>151</v>
      </c>
      <c r="G86" s="47">
        <v>424000</v>
      </c>
      <c r="H86" s="48" t="s">
        <v>20</v>
      </c>
      <c r="I86" s="49">
        <f>+I87</f>
        <v>5000</v>
      </c>
      <c r="J86" s="49">
        <f>+J87</f>
        <v>0</v>
      </c>
      <c r="K86" s="49">
        <f t="shared" si="1"/>
        <v>5000</v>
      </c>
    </row>
    <row r="87" spans="2:13" ht="12.75">
      <c r="B87" s="55"/>
      <c r="C87" s="55"/>
      <c r="D87" s="55"/>
      <c r="E87" s="55"/>
      <c r="F87" s="55"/>
      <c r="G87" s="59">
        <v>424300</v>
      </c>
      <c r="H87" s="60" t="s">
        <v>21</v>
      </c>
      <c r="I87" s="62">
        <f>+I88</f>
        <v>5000</v>
      </c>
      <c r="J87" s="62">
        <f>+J88</f>
        <v>0</v>
      </c>
      <c r="K87" s="54">
        <f t="shared" si="1"/>
        <v>5000</v>
      </c>
      <c r="M87" s="6"/>
    </row>
    <row r="88" spans="2:11" ht="12.75">
      <c r="B88" s="34"/>
      <c r="C88" s="34"/>
      <c r="D88" s="34"/>
      <c r="E88" s="34"/>
      <c r="F88" s="34"/>
      <c r="G88" s="57">
        <v>424311</v>
      </c>
      <c r="H88" s="58" t="s">
        <v>96</v>
      </c>
      <c r="I88" s="36">
        <v>5000</v>
      </c>
      <c r="J88" s="36">
        <v>0</v>
      </c>
      <c r="K88" s="35">
        <f t="shared" si="1"/>
        <v>5000</v>
      </c>
    </row>
    <row r="89" spans="2:11" ht="12.75">
      <c r="B89" s="61"/>
      <c r="C89" s="61"/>
      <c r="D89" s="61"/>
      <c r="E89" s="61"/>
      <c r="F89" s="46">
        <v>152</v>
      </c>
      <c r="G89" s="47">
        <v>425000</v>
      </c>
      <c r="H89" s="48" t="s">
        <v>22</v>
      </c>
      <c r="I89" s="49">
        <f>+I90+I95</f>
        <v>155000</v>
      </c>
      <c r="J89" s="49">
        <f>+J90+J95</f>
        <v>0</v>
      </c>
      <c r="K89" s="49">
        <f t="shared" si="1"/>
        <v>155000</v>
      </c>
    </row>
    <row r="90" spans="2:11" ht="12.75">
      <c r="B90" s="51"/>
      <c r="C90" s="51"/>
      <c r="D90" s="51"/>
      <c r="E90" s="51"/>
      <c r="F90" s="51"/>
      <c r="G90" s="59">
        <v>425100</v>
      </c>
      <c r="H90" s="60" t="s">
        <v>97</v>
      </c>
      <c r="I90" s="54">
        <f>+I91+I92+I93+I94</f>
        <v>80000</v>
      </c>
      <c r="J90" s="54">
        <f>+J91+J92+J93+J94</f>
        <v>0</v>
      </c>
      <c r="K90" s="54">
        <f t="shared" si="1"/>
        <v>80000</v>
      </c>
    </row>
    <row r="91" spans="2:11" ht="12.75">
      <c r="B91" s="34"/>
      <c r="C91" s="34"/>
      <c r="D91" s="34"/>
      <c r="E91" s="34"/>
      <c r="F91" s="34"/>
      <c r="G91" s="57">
        <v>425115</v>
      </c>
      <c r="H91" s="58" t="s">
        <v>98</v>
      </c>
      <c r="I91" s="63">
        <v>20000</v>
      </c>
      <c r="J91" s="63">
        <v>0</v>
      </c>
      <c r="K91" s="35">
        <f t="shared" si="1"/>
        <v>20000</v>
      </c>
    </row>
    <row r="92" spans="2:11" ht="12.75">
      <c r="B92" s="34"/>
      <c r="C92" s="34"/>
      <c r="D92" s="34"/>
      <c r="E92" s="34"/>
      <c r="F92" s="34"/>
      <c r="G92" s="57">
        <v>425116</v>
      </c>
      <c r="H92" s="58" t="s">
        <v>99</v>
      </c>
      <c r="I92" s="63">
        <v>20000</v>
      </c>
      <c r="J92" s="63">
        <v>0</v>
      </c>
      <c r="K92" s="35">
        <f t="shared" si="1"/>
        <v>20000</v>
      </c>
    </row>
    <row r="93" spans="2:12" s="90" customFormat="1" ht="12.75">
      <c r="B93" s="88"/>
      <c r="C93" s="88"/>
      <c r="D93" s="88"/>
      <c r="E93" s="88"/>
      <c r="F93" s="88"/>
      <c r="G93" s="57">
        <v>425117</v>
      </c>
      <c r="H93" s="58" t="s">
        <v>100</v>
      </c>
      <c r="I93" s="63">
        <v>20000</v>
      </c>
      <c r="J93" s="63">
        <v>0</v>
      </c>
      <c r="K93" s="35">
        <f t="shared" si="1"/>
        <v>20000</v>
      </c>
      <c r="L93" s="89"/>
    </row>
    <row r="94" spans="2:12" s="9" customFormat="1" ht="12.75">
      <c r="B94" s="34"/>
      <c r="C94" s="34"/>
      <c r="D94" s="34"/>
      <c r="E94" s="34"/>
      <c r="F94" s="34"/>
      <c r="G94" s="57">
        <v>425119</v>
      </c>
      <c r="H94" s="58" t="s">
        <v>151</v>
      </c>
      <c r="I94" s="63">
        <v>20000</v>
      </c>
      <c r="J94" s="63">
        <v>0</v>
      </c>
      <c r="K94" s="35">
        <f t="shared" si="1"/>
        <v>20000</v>
      </c>
      <c r="L94" s="3"/>
    </row>
    <row r="95" spans="2:11" ht="12.75">
      <c r="B95" s="51"/>
      <c r="C95" s="51"/>
      <c r="D95" s="51"/>
      <c r="E95" s="51"/>
      <c r="F95" s="51"/>
      <c r="G95" s="59">
        <v>425200</v>
      </c>
      <c r="H95" s="60" t="s">
        <v>23</v>
      </c>
      <c r="I95" s="54">
        <f>+I96+I97+I98</f>
        <v>75000</v>
      </c>
      <c r="J95" s="54">
        <f>+J96+J97+J98</f>
        <v>0</v>
      </c>
      <c r="K95" s="54">
        <f t="shared" si="1"/>
        <v>75000</v>
      </c>
    </row>
    <row r="96" spans="2:11" ht="25.5">
      <c r="B96" s="34"/>
      <c r="C96" s="34"/>
      <c r="D96" s="34"/>
      <c r="E96" s="34"/>
      <c r="F96" s="34"/>
      <c r="G96" s="57">
        <v>425229</v>
      </c>
      <c r="H96" s="58" t="s">
        <v>101</v>
      </c>
      <c r="I96" s="63">
        <v>20000</v>
      </c>
      <c r="J96" s="63">
        <v>0</v>
      </c>
      <c r="K96" s="35">
        <f t="shared" si="1"/>
        <v>20000</v>
      </c>
    </row>
    <row r="97" spans="2:11" ht="12.75">
      <c r="B97" s="34"/>
      <c r="C97" s="34"/>
      <c r="D97" s="34"/>
      <c r="E97" s="34"/>
      <c r="F97" s="34"/>
      <c r="G97" s="57">
        <v>425262</v>
      </c>
      <c r="H97" s="58" t="s">
        <v>102</v>
      </c>
      <c r="I97" s="63">
        <v>30000</v>
      </c>
      <c r="J97" s="63">
        <v>0</v>
      </c>
      <c r="K97" s="35">
        <f t="shared" si="1"/>
        <v>30000</v>
      </c>
    </row>
    <row r="98" spans="2:12" s="108" customFormat="1" ht="25.5">
      <c r="B98" s="34"/>
      <c r="C98" s="34"/>
      <c r="D98" s="34"/>
      <c r="E98" s="34"/>
      <c r="F98" s="34"/>
      <c r="G98" s="57">
        <v>425281</v>
      </c>
      <c r="H98" s="58" t="s">
        <v>103</v>
      </c>
      <c r="I98" s="63">
        <v>25000</v>
      </c>
      <c r="J98" s="63">
        <v>0</v>
      </c>
      <c r="K98" s="35">
        <f t="shared" si="1"/>
        <v>25000</v>
      </c>
      <c r="L98" s="3"/>
    </row>
    <row r="99" spans="2:12" ht="12.75">
      <c r="B99" s="61"/>
      <c r="C99" s="61"/>
      <c r="D99" s="61"/>
      <c r="E99" s="61"/>
      <c r="F99" s="46">
        <v>153</v>
      </c>
      <c r="G99" s="47">
        <v>426000</v>
      </c>
      <c r="H99" s="48" t="s">
        <v>24</v>
      </c>
      <c r="I99" s="49">
        <f>+I100+I102+I104+I106+I108</f>
        <v>300000</v>
      </c>
      <c r="J99" s="49">
        <f>+J100+J102+J104+J106+J108</f>
        <v>0</v>
      </c>
      <c r="K99" s="49">
        <f t="shared" si="1"/>
        <v>300000</v>
      </c>
      <c r="L99" s="92"/>
    </row>
    <row r="100" spans="2:11" ht="12.75">
      <c r="B100" s="51"/>
      <c r="C100" s="51"/>
      <c r="D100" s="51"/>
      <c r="E100" s="51"/>
      <c r="F100" s="51"/>
      <c r="G100" s="59">
        <v>426100</v>
      </c>
      <c r="H100" s="60" t="s">
        <v>25</v>
      </c>
      <c r="I100" s="54">
        <f>+I101</f>
        <v>80000</v>
      </c>
      <c r="J100" s="54">
        <f>+J101</f>
        <v>0</v>
      </c>
      <c r="K100" s="54">
        <f t="shared" si="1"/>
        <v>80000</v>
      </c>
    </row>
    <row r="101" spans="2:12" s="108" customFormat="1" ht="13.5" thickBot="1">
      <c r="B101" s="96"/>
      <c r="C101" s="96"/>
      <c r="D101" s="96"/>
      <c r="E101" s="96"/>
      <c r="F101" s="96"/>
      <c r="G101" s="97">
        <v>426111</v>
      </c>
      <c r="H101" s="98" t="s">
        <v>104</v>
      </c>
      <c r="I101" s="110">
        <v>80000</v>
      </c>
      <c r="J101" s="110">
        <v>0</v>
      </c>
      <c r="K101" s="131">
        <f t="shared" si="1"/>
        <v>80000</v>
      </c>
      <c r="L101" s="3"/>
    </row>
    <row r="102" spans="2:11" ht="26.25" customHeight="1">
      <c r="B102" s="102"/>
      <c r="C102" s="102"/>
      <c r="D102" s="102"/>
      <c r="E102" s="102"/>
      <c r="F102" s="102"/>
      <c r="G102" s="103">
        <v>426300</v>
      </c>
      <c r="H102" s="104" t="s">
        <v>105</v>
      </c>
      <c r="I102" s="105">
        <f>+I103</f>
        <v>90000</v>
      </c>
      <c r="J102" s="105">
        <f>+J103</f>
        <v>0</v>
      </c>
      <c r="K102" s="54">
        <f t="shared" si="1"/>
        <v>90000</v>
      </c>
    </row>
    <row r="103" spans="2:12" s="90" customFormat="1" ht="15" customHeight="1">
      <c r="B103" s="88"/>
      <c r="C103" s="88"/>
      <c r="D103" s="88"/>
      <c r="E103" s="88"/>
      <c r="F103" s="88"/>
      <c r="G103" s="57">
        <v>426311</v>
      </c>
      <c r="H103" s="58" t="s">
        <v>106</v>
      </c>
      <c r="I103" s="63">
        <v>90000</v>
      </c>
      <c r="J103" s="63">
        <v>0</v>
      </c>
      <c r="K103" s="35">
        <f t="shared" si="1"/>
        <v>90000</v>
      </c>
      <c r="L103" s="89"/>
    </row>
    <row r="104" spans="2:11" ht="12.75">
      <c r="B104" s="51"/>
      <c r="C104" s="51"/>
      <c r="D104" s="51"/>
      <c r="E104" s="51"/>
      <c r="F104" s="51"/>
      <c r="G104" s="59">
        <v>426600</v>
      </c>
      <c r="H104" s="60" t="s">
        <v>107</v>
      </c>
      <c r="I104" s="54">
        <f>+I105</f>
        <v>30000</v>
      </c>
      <c r="J104" s="54">
        <f>+J105</f>
        <v>0</v>
      </c>
      <c r="K104" s="54">
        <f t="shared" si="1"/>
        <v>30000</v>
      </c>
    </row>
    <row r="105" spans="2:11" ht="12.75">
      <c r="B105" s="34"/>
      <c r="C105" s="34"/>
      <c r="D105" s="34"/>
      <c r="E105" s="34"/>
      <c r="F105" s="34"/>
      <c r="G105" s="57">
        <v>426621</v>
      </c>
      <c r="H105" s="58" t="s">
        <v>108</v>
      </c>
      <c r="I105" s="63">
        <v>30000</v>
      </c>
      <c r="J105" s="63">
        <v>0</v>
      </c>
      <c r="K105" s="35">
        <f t="shared" si="1"/>
        <v>30000</v>
      </c>
    </row>
    <row r="106" spans="2:11" ht="24" customHeight="1">
      <c r="B106" s="51"/>
      <c r="C106" s="51"/>
      <c r="D106" s="51"/>
      <c r="E106" s="51"/>
      <c r="F106" s="51"/>
      <c r="G106" s="59">
        <v>426800</v>
      </c>
      <c r="H106" s="60" t="s">
        <v>26</v>
      </c>
      <c r="I106" s="54">
        <f>+I107</f>
        <v>50000</v>
      </c>
      <c r="J106" s="54">
        <f>+J107</f>
        <v>0</v>
      </c>
      <c r="K106" s="54">
        <f t="shared" si="1"/>
        <v>50000</v>
      </c>
    </row>
    <row r="107" spans="2:11" ht="12.75">
      <c r="B107" s="34"/>
      <c r="C107" s="34"/>
      <c r="D107" s="34"/>
      <c r="E107" s="34"/>
      <c r="F107" s="34"/>
      <c r="G107" s="57">
        <v>426811</v>
      </c>
      <c r="H107" s="58" t="s">
        <v>109</v>
      </c>
      <c r="I107" s="63">
        <v>50000</v>
      </c>
      <c r="J107" s="63">
        <v>0</v>
      </c>
      <c r="K107" s="35">
        <f t="shared" si="1"/>
        <v>50000</v>
      </c>
    </row>
    <row r="108" spans="2:11" ht="12.75">
      <c r="B108" s="51"/>
      <c r="C108" s="51"/>
      <c r="D108" s="51"/>
      <c r="E108" s="51"/>
      <c r="F108" s="51"/>
      <c r="G108" s="59">
        <v>426900</v>
      </c>
      <c r="H108" s="60" t="s">
        <v>110</v>
      </c>
      <c r="I108" s="54">
        <f>+I109</f>
        <v>50000</v>
      </c>
      <c r="J108" s="54">
        <f>+J109</f>
        <v>0</v>
      </c>
      <c r="K108" s="54">
        <f t="shared" si="1"/>
        <v>50000</v>
      </c>
    </row>
    <row r="109" spans="2:12" s="108" customFormat="1" ht="12.75">
      <c r="B109" s="34"/>
      <c r="C109" s="34"/>
      <c r="D109" s="34"/>
      <c r="E109" s="34"/>
      <c r="F109" s="34"/>
      <c r="G109" s="57">
        <v>426919</v>
      </c>
      <c r="H109" s="58" t="s">
        <v>163</v>
      </c>
      <c r="I109" s="63">
        <v>50000</v>
      </c>
      <c r="J109" s="63">
        <v>0</v>
      </c>
      <c r="K109" s="35">
        <f t="shared" si="1"/>
        <v>50000</v>
      </c>
      <c r="L109" s="3"/>
    </row>
    <row r="110" spans="2:12" s="108" customFormat="1" ht="12.75">
      <c r="B110" s="61"/>
      <c r="C110" s="61"/>
      <c r="D110" s="61"/>
      <c r="E110" s="61"/>
      <c r="F110" s="46">
        <v>154</v>
      </c>
      <c r="G110" s="47">
        <v>444000</v>
      </c>
      <c r="H110" s="48" t="s">
        <v>159</v>
      </c>
      <c r="I110" s="49">
        <f>+I111</f>
        <v>2000</v>
      </c>
      <c r="J110" s="49">
        <f>+J111</f>
        <v>0</v>
      </c>
      <c r="K110" s="49">
        <f t="shared" si="1"/>
        <v>2000</v>
      </c>
      <c r="L110" s="3"/>
    </row>
    <row r="111" spans="2:12" s="108" customFormat="1" ht="12.75">
      <c r="B111" s="51"/>
      <c r="C111" s="51"/>
      <c r="D111" s="51"/>
      <c r="E111" s="51"/>
      <c r="F111" s="51"/>
      <c r="G111" s="59">
        <v>444200</v>
      </c>
      <c r="H111" s="60" t="s">
        <v>160</v>
      </c>
      <c r="I111" s="54">
        <f>+I112</f>
        <v>2000</v>
      </c>
      <c r="J111" s="54">
        <f>+J112</f>
        <v>0</v>
      </c>
      <c r="K111" s="54">
        <f t="shared" si="1"/>
        <v>2000</v>
      </c>
      <c r="L111" s="3"/>
    </row>
    <row r="112" spans="2:12" s="108" customFormat="1" ht="12.75">
      <c r="B112" s="34"/>
      <c r="C112" s="34"/>
      <c r="D112" s="34"/>
      <c r="E112" s="34"/>
      <c r="F112" s="34"/>
      <c r="G112" s="57">
        <v>444211</v>
      </c>
      <c r="H112" s="58" t="s">
        <v>161</v>
      </c>
      <c r="I112" s="63">
        <v>2000</v>
      </c>
      <c r="J112" s="63">
        <v>0</v>
      </c>
      <c r="K112" s="35">
        <f t="shared" si="1"/>
        <v>2000</v>
      </c>
      <c r="L112" s="3"/>
    </row>
    <row r="113" spans="2:12" s="108" customFormat="1" ht="12.75">
      <c r="B113" s="61"/>
      <c r="C113" s="61"/>
      <c r="D113" s="61"/>
      <c r="E113" s="61"/>
      <c r="F113" s="46">
        <v>155</v>
      </c>
      <c r="G113" s="47">
        <v>465000</v>
      </c>
      <c r="H113" s="48" t="s">
        <v>111</v>
      </c>
      <c r="I113" s="49">
        <f>+I115+I116</f>
        <v>2000000</v>
      </c>
      <c r="J113" s="49">
        <f>+J116</f>
        <v>0</v>
      </c>
      <c r="K113" s="49">
        <f t="shared" si="1"/>
        <v>2000000</v>
      </c>
      <c r="L113" s="3"/>
    </row>
    <row r="114" spans="2:11" ht="12.75">
      <c r="B114" s="51"/>
      <c r="C114" s="51"/>
      <c r="D114" s="51"/>
      <c r="E114" s="51"/>
      <c r="F114" s="51"/>
      <c r="G114" s="59">
        <v>465100</v>
      </c>
      <c r="H114" s="60" t="s">
        <v>112</v>
      </c>
      <c r="I114" s="54">
        <f>+I115+I116</f>
        <v>2000000</v>
      </c>
      <c r="J114" s="54">
        <f>+J116</f>
        <v>0</v>
      </c>
      <c r="K114" s="54">
        <f t="shared" si="1"/>
        <v>2000000</v>
      </c>
    </row>
    <row r="115" spans="2:12" s="90" customFormat="1" ht="12.75">
      <c r="B115" s="88"/>
      <c r="C115" s="88"/>
      <c r="D115" s="88"/>
      <c r="E115" s="88"/>
      <c r="F115" s="88"/>
      <c r="G115" s="57">
        <v>465112</v>
      </c>
      <c r="H115" s="64" t="s">
        <v>146</v>
      </c>
      <c r="I115" s="36">
        <v>500000</v>
      </c>
      <c r="J115" s="35">
        <v>0</v>
      </c>
      <c r="K115" s="35">
        <f t="shared" si="1"/>
        <v>500000</v>
      </c>
      <c r="L115" s="89"/>
    </row>
    <row r="116" spans="2:12" s="90" customFormat="1" ht="12.75">
      <c r="B116" s="88"/>
      <c r="C116" s="88"/>
      <c r="D116" s="88"/>
      <c r="E116" s="88"/>
      <c r="F116" s="88"/>
      <c r="G116" s="57">
        <v>465112</v>
      </c>
      <c r="H116" s="64" t="s">
        <v>147</v>
      </c>
      <c r="I116" s="36">
        <v>1500000</v>
      </c>
      <c r="J116" s="35">
        <v>0</v>
      </c>
      <c r="K116" s="35">
        <f t="shared" si="1"/>
        <v>1500000</v>
      </c>
      <c r="L116" s="95"/>
    </row>
    <row r="117" spans="2:11" ht="12.75">
      <c r="B117" s="61"/>
      <c r="C117" s="61"/>
      <c r="D117" s="61"/>
      <c r="E117" s="61"/>
      <c r="F117" s="46">
        <v>156</v>
      </c>
      <c r="G117" s="47">
        <v>482000</v>
      </c>
      <c r="H117" s="48" t="s">
        <v>113</v>
      </c>
      <c r="I117" s="50">
        <f>+I118+I120</f>
        <v>4000</v>
      </c>
      <c r="J117" s="50">
        <f>+J118+J120</f>
        <v>0</v>
      </c>
      <c r="K117" s="49">
        <f t="shared" si="1"/>
        <v>4000</v>
      </c>
    </row>
    <row r="118" spans="2:11" ht="12.75">
      <c r="B118" s="51"/>
      <c r="C118" s="51"/>
      <c r="D118" s="51"/>
      <c r="E118" s="51"/>
      <c r="F118" s="51"/>
      <c r="G118" s="59">
        <v>482100</v>
      </c>
      <c r="H118" s="60" t="s">
        <v>114</v>
      </c>
      <c r="I118" s="54">
        <f>+I119</f>
        <v>1000</v>
      </c>
      <c r="J118" s="54">
        <f>+J119</f>
        <v>0</v>
      </c>
      <c r="K118" s="54">
        <f t="shared" si="1"/>
        <v>1000</v>
      </c>
    </row>
    <row r="119" spans="2:11" ht="12.75">
      <c r="B119" s="34"/>
      <c r="C119" s="34"/>
      <c r="D119" s="34"/>
      <c r="E119" s="34"/>
      <c r="F119" s="34"/>
      <c r="G119" s="57">
        <v>482191</v>
      </c>
      <c r="H119" s="58" t="s">
        <v>27</v>
      </c>
      <c r="I119" s="36">
        <v>1000</v>
      </c>
      <c r="J119" s="35">
        <v>0</v>
      </c>
      <c r="K119" s="35">
        <f t="shared" si="1"/>
        <v>1000</v>
      </c>
    </row>
    <row r="120" spans="2:11" ht="12.75">
      <c r="B120" s="51"/>
      <c r="C120" s="51"/>
      <c r="D120" s="51"/>
      <c r="E120" s="51"/>
      <c r="F120" s="51"/>
      <c r="G120" s="59">
        <v>482200</v>
      </c>
      <c r="H120" s="60" t="s">
        <v>28</v>
      </c>
      <c r="I120" s="54">
        <f>+I121+I122+I123</f>
        <v>3000</v>
      </c>
      <c r="J120" s="54">
        <f>+J121+J122+J123</f>
        <v>0</v>
      </c>
      <c r="K120" s="54">
        <f t="shared" si="1"/>
        <v>3000</v>
      </c>
    </row>
    <row r="121" spans="2:12" s="108" customFormat="1" ht="12.75">
      <c r="B121" s="34"/>
      <c r="C121" s="34"/>
      <c r="D121" s="34"/>
      <c r="E121" s="34"/>
      <c r="F121" s="34"/>
      <c r="G121" s="57">
        <v>482211</v>
      </c>
      <c r="H121" s="58" t="s">
        <v>115</v>
      </c>
      <c r="I121" s="63">
        <v>1000</v>
      </c>
      <c r="J121" s="63">
        <v>0</v>
      </c>
      <c r="K121" s="35">
        <f t="shared" si="1"/>
        <v>1000</v>
      </c>
      <c r="L121" s="3"/>
    </row>
    <row r="122" spans="2:12" s="108" customFormat="1" ht="12.75">
      <c r="B122" s="34"/>
      <c r="C122" s="34"/>
      <c r="D122" s="34"/>
      <c r="E122" s="34"/>
      <c r="F122" s="34"/>
      <c r="G122" s="57">
        <v>482241</v>
      </c>
      <c r="H122" s="58" t="s">
        <v>116</v>
      </c>
      <c r="I122" s="63">
        <v>1000</v>
      </c>
      <c r="J122" s="63">
        <v>0</v>
      </c>
      <c r="K122" s="35">
        <f t="shared" si="1"/>
        <v>1000</v>
      </c>
      <c r="L122" s="3"/>
    </row>
    <row r="123" spans="2:12" s="108" customFormat="1" ht="12.75">
      <c r="B123" s="34"/>
      <c r="C123" s="34"/>
      <c r="D123" s="34"/>
      <c r="E123" s="34"/>
      <c r="F123" s="34"/>
      <c r="G123" s="57">
        <v>482251</v>
      </c>
      <c r="H123" s="58" t="s">
        <v>117</v>
      </c>
      <c r="I123" s="63">
        <v>1000</v>
      </c>
      <c r="J123" s="63">
        <f>2000-1500-500</f>
        <v>0</v>
      </c>
      <c r="K123" s="35">
        <f t="shared" si="1"/>
        <v>1000</v>
      </c>
      <c r="L123" s="3"/>
    </row>
    <row r="124" spans="2:11" ht="12.75">
      <c r="B124" s="61"/>
      <c r="C124" s="61"/>
      <c r="D124" s="61"/>
      <c r="E124" s="61"/>
      <c r="F124" s="46">
        <v>157</v>
      </c>
      <c r="G124" s="47">
        <v>483000</v>
      </c>
      <c r="H124" s="48" t="s">
        <v>118</v>
      </c>
      <c r="I124" s="50">
        <f>+I125</f>
        <v>1000</v>
      </c>
      <c r="J124" s="49">
        <f>+J125</f>
        <v>0</v>
      </c>
      <c r="K124" s="49">
        <f t="shared" si="1"/>
        <v>1000</v>
      </c>
    </row>
    <row r="125" spans="2:11" ht="12.75">
      <c r="B125" s="51"/>
      <c r="C125" s="51"/>
      <c r="D125" s="51"/>
      <c r="E125" s="51"/>
      <c r="F125" s="51"/>
      <c r="G125" s="52">
        <v>4831</v>
      </c>
      <c r="H125" s="53" t="s">
        <v>29</v>
      </c>
      <c r="I125" s="56">
        <f>+I126</f>
        <v>1000</v>
      </c>
      <c r="J125" s="54">
        <f>+J126</f>
        <v>0</v>
      </c>
      <c r="K125" s="54">
        <f t="shared" si="1"/>
        <v>1000</v>
      </c>
    </row>
    <row r="126" spans="2:11" ht="12.75">
      <c r="B126" s="34"/>
      <c r="C126" s="34"/>
      <c r="D126" s="34"/>
      <c r="E126" s="34"/>
      <c r="F126" s="34"/>
      <c r="G126" s="57">
        <v>483111</v>
      </c>
      <c r="H126" s="58" t="s">
        <v>118</v>
      </c>
      <c r="I126" s="27">
        <v>1000</v>
      </c>
      <c r="J126" s="35">
        <v>0</v>
      </c>
      <c r="K126" s="35">
        <f t="shared" si="1"/>
        <v>1000</v>
      </c>
    </row>
    <row r="127" spans="2:11" ht="12.75">
      <c r="B127" s="61"/>
      <c r="C127" s="61"/>
      <c r="D127" s="61"/>
      <c r="E127" s="61"/>
      <c r="F127" s="46">
        <v>158</v>
      </c>
      <c r="G127" s="47">
        <v>512000</v>
      </c>
      <c r="H127" s="48" t="s">
        <v>30</v>
      </c>
      <c r="I127" s="49">
        <f>+I128</f>
        <v>185000</v>
      </c>
      <c r="J127" s="49">
        <f>+J128</f>
        <v>0</v>
      </c>
      <c r="K127" s="49">
        <f t="shared" si="1"/>
        <v>185000</v>
      </c>
    </row>
    <row r="128" spans="2:11" ht="12.75">
      <c r="B128" s="55"/>
      <c r="C128" s="55"/>
      <c r="D128" s="55"/>
      <c r="E128" s="55"/>
      <c r="F128" s="55"/>
      <c r="G128" s="59">
        <v>512200</v>
      </c>
      <c r="H128" s="60" t="s">
        <v>31</v>
      </c>
      <c r="I128" s="54">
        <f>+I129+I130+I131</f>
        <v>185000</v>
      </c>
      <c r="J128" s="54">
        <f>+J129+J130+J131</f>
        <v>0</v>
      </c>
      <c r="K128" s="54">
        <f t="shared" si="1"/>
        <v>185000</v>
      </c>
    </row>
    <row r="129" spans="2:12" s="9" customFormat="1" ht="12.75">
      <c r="B129" s="34"/>
      <c r="C129" s="34"/>
      <c r="D129" s="34"/>
      <c r="E129" s="34"/>
      <c r="F129" s="37"/>
      <c r="G129" s="65">
        <v>512221</v>
      </c>
      <c r="H129" s="58" t="s">
        <v>119</v>
      </c>
      <c r="I129" s="63">
        <v>35000</v>
      </c>
      <c r="J129" s="63">
        <v>0</v>
      </c>
      <c r="K129" s="35">
        <f t="shared" si="1"/>
        <v>35000</v>
      </c>
      <c r="L129" s="3"/>
    </row>
    <row r="130" spans="2:11" ht="12.75">
      <c r="B130" s="34"/>
      <c r="C130" s="34"/>
      <c r="D130" s="34"/>
      <c r="E130" s="34"/>
      <c r="F130" s="37"/>
      <c r="G130" s="65">
        <v>512222</v>
      </c>
      <c r="H130" s="58" t="s">
        <v>120</v>
      </c>
      <c r="I130" s="63">
        <v>70000</v>
      </c>
      <c r="J130" s="63">
        <v>0</v>
      </c>
      <c r="K130" s="35">
        <f t="shared" si="1"/>
        <v>70000</v>
      </c>
    </row>
    <row r="131" spans="2:11" ht="12.75">
      <c r="B131" s="34"/>
      <c r="C131" s="34"/>
      <c r="D131" s="34"/>
      <c r="E131" s="34"/>
      <c r="F131" s="34"/>
      <c r="G131" s="65">
        <v>512241</v>
      </c>
      <c r="H131" s="58" t="s">
        <v>121</v>
      </c>
      <c r="I131" s="35">
        <v>80000</v>
      </c>
      <c r="J131" s="35">
        <v>0</v>
      </c>
      <c r="K131" s="35">
        <f t="shared" si="1"/>
        <v>80000</v>
      </c>
    </row>
    <row r="132" spans="2:12" s="108" customFormat="1" ht="12.75">
      <c r="B132" s="46"/>
      <c r="C132" s="46"/>
      <c r="D132" s="46"/>
      <c r="E132" s="46"/>
      <c r="F132" s="46">
        <v>159</v>
      </c>
      <c r="G132" s="47">
        <v>515000</v>
      </c>
      <c r="H132" s="48" t="s">
        <v>122</v>
      </c>
      <c r="I132" s="49">
        <f>+I133</f>
        <v>1520000</v>
      </c>
      <c r="J132" s="49">
        <f>+J133</f>
        <v>0</v>
      </c>
      <c r="K132" s="49">
        <f t="shared" si="1"/>
        <v>1520000</v>
      </c>
      <c r="L132" s="3"/>
    </row>
    <row r="133" spans="2:12" s="108" customFormat="1" ht="12.75">
      <c r="B133" s="51"/>
      <c r="C133" s="51"/>
      <c r="D133" s="51"/>
      <c r="E133" s="51"/>
      <c r="F133" s="51"/>
      <c r="G133" s="59">
        <v>515100</v>
      </c>
      <c r="H133" s="60" t="s">
        <v>122</v>
      </c>
      <c r="I133" s="54">
        <f>+I134+I135</f>
        <v>1520000</v>
      </c>
      <c r="J133" s="54">
        <f>+J134+J135</f>
        <v>0</v>
      </c>
      <c r="K133" s="54">
        <f>I133+J133</f>
        <v>1520000</v>
      </c>
      <c r="L133" s="3"/>
    </row>
    <row r="134" spans="2:12" s="108" customFormat="1" ht="13.5" thickBot="1">
      <c r="B134" s="34"/>
      <c r="C134" s="34"/>
      <c r="D134" s="34"/>
      <c r="E134" s="34"/>
      <c r="F134" s="37"/>
      <c r="G134" s="65">
        <v>515121</v>
      </c>
      <c r="H134" s="58" t="s">
        <v>123</v>
      </c>
      <c r="I134" s="63">
        <v>1500000</v>
      </c>
      <c r="J134" s="63">
        <v>0</v>
      </c>
      <c r="K134" s="35">
        <f>I134+J134</f>
        <v>1500000</v>
      </c>
      <c r="L134" s="3"/>
    </row>
    <row r="135" spans="2:13" s="108" customFormat="1" ht="13.5" thickBot="1">
      <c r="B135" s="115"/>
      <c r="C135" s="115"/>
      <c r="D135" s="115"/>
      <c r="E135" s="115"/>
      <c r="F135" s="116"/>
      <c r="G135" s="117">
        <v>515129</v>
      </c>
      <c r="H135" s="106" t="s">
        <v>124</v>
      </c>
      <c r="I135" s="118">
        <v>20000</v>
      </c>
      <c r="J135" s="118">
        <v>0</v>
      </c>
      <c r="K135" s="130">
        <f>I135+J135</f>
        <v>20000</v>
      </c>
      <c r="L135" s="3"/>
      <c r="M135" s="109"/>
    </row>
    <row r="136" spans="2:13" ht="13.5" thickBot="1">
      <c r="B136" s="38"/>
      <c r="C136" s="38"/>
      <c r="D136" s="38"/>
      <c r="E136" s="38"/>
      <c r="F136" s="38"/>
      <c r="G136" s="39"/>
      <c r="H136" s="40" t="s">
        <v>125</v>
      </c>
      <c r="I136" s="41">
        <f>+I132+I127+I124+I117+I113+I110+I99+I89+I86+I66+I58+I38+I35+I32+I23+I16+I13</f>
        <v>26519686</v>
      </c>
      <c r="J136" s="41">
        <f>+J132+J127+J124+J117+J113+J110+J99+J89+J86+J66+J58+J38+J35+J32+J23+J16+J13</f>
        <v>50000</v>
      </c>
      <c r="K136" s="41">
        <f>+I136+J136</f>
        <v>26569686</v>
      </c>
      <c r="L136" s="92"/>
      <c r="M136" s="6"/>
    </row>
    <row r="137" spans="2:14" ht="13.5" thickBot="1">
      <c r="B137" s="83"/>
      <c r="C137" s="83"/>
      <c r="D137" s="83"/>
      <c r="E137" s="83"/>
      <c r="F137" s="83"/>
      <c r="G137" s="84"/>
      <c r="H137" s="85" t="s">
        <v>126</v>
      </c>
      <c r="I137" s="86"/>
      <c r="J137" s="86"/>
      <c r="K137" s="86"/>
      <c r="L137" s="92"/>
      <c r="N137" s="6"/>
    </row>
    <row r="138" spans="2:12" s="108" customFormat="1" ht="13.5" thickBot="1">
      <c r="B138" s="68"/>
      <c r="C138" s="68"/>
      <c r="D138" s="68"/>
      <c r="E138" s="68"/>
      <c r="F138" s="68"/>
      <c r="G138" s="69" t="s">
        <v>32</v>
      </c>
      <c r="H138" s="70" t="s">
        <v>33</v>
      </c>
      <c r="I138" s="71">
        <f>+I13+I16+I23+I32+I35+I38+I58+I66+I86+I89+I99+I110+I113+I117+I124+I127+I132-I141</f>
        <v>26519686</v>
      </c>
      <c r="J138" s="72">
        <v>0</v>
      </c>
      <c r="K138" s="54">
        <f>I138+J138</f>
        <v>26519686</v>
      </c>
      <c r="L138" s="3"/>
    </row>
    <row r="139" spans="2:15" ht="13.5" thickBot="1">
      <c r="B139" s="68"/>
      <c r="C139" s="68"/>
      <c r="D139" s="68"/>
      <c r="E139" s="68"/>
      <c r="F139" s="68"/>
      <c r="G139" s="69" t="s">
        <v>34</v>
      </c>
      <c r="H139" s="70" t="s">
        <v>35</v>
      </c>
      <c r="I139" s="72">
        <v>0</v>
      </c>
      <c r="J139" s="72">
        <v>0</v>
      </c>
      <c r="K139" s="120">
        <f>I139+J139</f>
        <v>0</v>
      </c>
      <c r="O139" s="6"/>
    </row>
    <row r="140" spans="2:15" ht="13.5" thickBot="1">
      <c r="B140" s="68"/>
      <c r="C140" s="68"/>
      <c r="D140" s="68"/>
      <c r="E140" s="68"/>
      <c r="F140" s="68"/>
      <c r="G140" s="69" t="s">
        <v>149</v>
      </c>
      <c r="H140" s="70" t="s">
        <v>150</v>
      </c>
      <c r="I140" s="72">
        <v>0</v>
      </c>
      <c r="J140" s="72">
        <v>50000</v>
      </c>
      <c r="K140" s="120">
        <f>I140+J140</f>
        <v>50000</v>
      </c>
      <c r="O140" s="6"/>
    </row>
    <row r="141" spans="2:13" ht="14.25" customHeight="1" thickBot="1">
      <c r="B141" s="68"/>
      <c r="C141" s="68"/>
      <c r="D141" s="68"/>
      <c r="E141" s="68"/>
      <c r="F141" s="68"/>
      <c r="G141" s="73">
        <v>13</v>
      </c>
      <c r="H141" s="70" t="s">
        <v>36</v>
      </c>
      <c r="I141" s="72">
        <v>0</v>
      </c>
      <c r="J141" s="72">
        <v>0</v>
      </c>
      <c r="K141" s="120">
        <f>I141+J141</f>
        <v>0</v>
      </c>
      <c r="M141" s="6"/>
    </row>
    <row r="142" spans="2:15" s="8" customFormat="1" ht="13.5" thickBot="1">
      <c r="B142" s="42"/>
      <c r="C142" s="42"/>
      <c r="D142" s="42"/>
      <c r="E142" s="42"/>
      <c r="F142" s="42"/>
      <c r="G142" s="43"/>
      <c r="H142" s="44" t="s">
        <v>127</v>
      </c>
      <c r="I142" s="45">
        <f>+I138+I139+I140+I141</f>
        <v>26519686</v>
      </c>
      <c r="J142" s="45">
        <f>+J138+J139+J141+J140</f>
        <v>50000</v>
      </c>
      <c r="K142" s="45">
        <f>+K138+K139+K141+K140</f>
        <v>26569686</v>
      </c>
      <c r="L142" s="93"/>
      <c r="M142" s="93"/>
      <c r="O142" s="93"/>
    </row>
    <row r="143" spans="2:15" s="8" customFormat="1" ht="13.5" thickBot="1">
      <c r="B143" s="115"/>
      <c r="C143" s="115"/>
      <c r="D143" s="115"/>
      <c r="E143" s="115"/>
      <c r="F143" s="115"/>
      <c r="G143" s="121"/>
      <c r="H143" s="122"/>
      <c r="I143" s="123"/>
      <c r="J143" s="123"/>
      <c r="K143" s="123"/>
      <c r="L143" s="93"/>
      <c r="M143" s="93"/>
      <c r="O143" s="93"/>
    </row>
    <row r="144" spans="2:11" s="8" customFormat="1" ht="26.25" thickBot="1">
      <c r="B144" s="42"/>
      <c r="C144" s="42"/>
      <c r="D144" s="42"/>
      <c r="E144" s="42"/>
      <c r="F144" s="42"/>
      <c r="G144" s="43"/>
      <c r="H144" s="44" t="s">
        <v>128</v>
      </c>
      <c r="I144" s="45"/>
      <c r="J144" s="45"/>
      <c r="K144" s="45"/>
    </row>
    <row r="145" spans="2:11" s="8" customFormat="1" ht="13.5" thickBot="1">
      <c r="B145" s="68"/>
      <c r="C145" s="68"/>
      <c r="D145" s="68"/>
      <c r="E145" s="68"/>
      <c r="F145" s="68"/>
      <c r="G145" s="69" t="s">
        <v>32</v>
      </c>
      <c r="H145" s="70" t="s">
        <v>33</v>
      </c>
      <c r="I145" s="71">
        <f aca="true" t="shared" si="2" ref="I145:K148">+I138</f>
        <v>26519686</v>
      </c>
      <c r="J145" s="71">
        <f t="shared" si="2"/>
        <v>0</v>
      </c>
      <c r="K145" s="71">
        <f t="shared" si="2"/>
        <v>26519686</v>
      </c>
    </row>
    <row r="146" spans="2:11" s="8" customFormat="1" ht="13.5" thickBot="1">
      <c r="B146" s="68"/>
      <c r="C146" s="68"/>
      <c r="D146" s="68"/>
      <c r="E146" s="68"/>
      <c r="F146" s="68"/>
      <c r="G146" s="69" t="s">
        <v>34</v>
      </c>
      <c r="H146" s="70" t="s">
        <v>35</v>
      </c>
      <c r="I146" s="72">
        <f t="shared" si="2"/>
        <v>0</v>
      </c>
      <c r="J146" s="72">
        <f t="shared" si="2"/>
        <v>0</v>
      </c>
      <c r="K146" s="72">
        <f t="shared" si="2"/>
        <v>0</v>
      </c>
    </row>
    <row r="147" spans="2:15" ht="13.5" thickBot="1">
      <c r="B147" s="68"/>
      <c r="C147" s="68"/>
      <c r="D147" s="68"/>
      <c r="E147" s="68"/>
      <c r="F147" s="68"/>
      <c r="G147" s="69" t="s">
        <v>149</v>
      </c>
      <c r="H147" s="70" t="s">
        <v>150</v>
      </c>
      <c r="I147" s="72">
        <f t="shared" si="2"/>
        <v>0</v>
      </c>
      <c r="J147" s="72">
        <f t="shared" si="2"/>
        <v>50000</v>
      </c>
      <c r="K147" s="72">
        <f t="shared" si="2"/>
        <v>50000</v>
      </c>
      <c r="O147" s="6"/>
    </row>
    <row r="148" spans="2:11" s="8" customFormat="1" ht="13.5" thickBot="1">
      <c r="B148" s="68"/>
      <c r="C148" s="68"/>
      <c r="D148" s="68"/>
      <c r="E148" s="68"/>
      <c r="F148" s="68"/>
      <c r="G148" s="73">
        <v>13</v>
      </c>
      <c r="H148" s="70" t="s">
        <v>36</v>
      </c>
      <c r="I148" s="72">
        <f t="shared" si="2"/>
        <v>0</v>
      </c>
      <c r="J148" s="72">
        <f t="shared" si="2"/>
        <v>0</v>
      </c>
      <c r="K148" s="72">
        <f t="shared" si="2"/>
        <v>0</v>
      </c>
    </row>
    <row r="149" spans="2:13" s="8" customFormat="1" ht="13.5" thickBot="1">
      <c r="B149" s="42"/>
      <c r="C149" s="42"/>
      <c r="D149" s="42"/>
      <c r="E149" s="42"/>
      <c r="F149" s="42"/>
      <c r="G149" s="43"/>
      <c r="H149" s="44" t="s">
        <v>129</v>
      </c>
      <c r="I149" s="45">
        <f>+I145+I146+I147+I148</f>
        <v>26519686</v>
      </c>
      <c r="J149" s="45">
        <f>+J145+J146+J147+J148</f>
        <v>50000</v>
      </c>
      <c r="K149" s="45">
        <f>+K145+K146+K147+K148</f>
        <v>26569686</v>
      </c>
      <c r="M149" s="93"/>
    </row>
    <row r="150" spans="2:11" s="8" customFormat="1" ht="38.25">
      <c r="B150" s="23"/>
      <c r="C150" s="23"/>
      <c r="D150" s="19"/>
      <c r="E150" s="19" t="s">
        <v>130</v>
      </c>
      <c r="F150" s="23"/>
      <c r="G150" s="24"/>
      <c r="H150" s="76" t="s">
        <v>131</v>
      </c>
      <c r="I150" s="26"/>
      <c r="J150" s="27"/>
      <c r="K150" s="26"/>
    </row>
    <row r="151" spans="2:11" s="8" customFormat="1" ht="13.5">
      <c r="B151" s="74"/>
      <c r="C151" s="75"/>
      <c r="D151" s="28">
        <v>820</v>
      </c>
      <c r="E151" s="28"/>
      <c r="F151" s="28"/>
      <c r="G151" s="29"/>
      <c r="H151" s="30" t="s">
        <v>51</v>
      </c>
      <c r="I151" s="33"/>
      <c r="J151" s="33"/>
      <c r="K151" s="33"/>
    </row>
    <row r="152" spans="2:11" s="8" customFormat="1" ht="12.75">
      <c r="B152" s="77"/>
      <c r="C152" s="77"/>
      <c r="D152" s="77"/>
      <c r="E152" s="77"/>
      <c r="F152" s="77">
        <v>164</v>
      </c>
      <c r="G152" s="47">
        <v>424000</v>
      </c>
      <c r="H152" s="48" t="s">
        <v>20</v>
      </c>
      <c r="I152" s="49">
        <f>+I153</f>
        <v>320000</v>
      </c>
      <c r="J152" s="49">
        <f>+J153</f>
        <v>0</v>
      </c>
      <c r="K152" s="49">
        <f>I152+J152</f>
        <v>320000</v>
      </c>
    </row>
    <row r="153" spans="2:11" s="8" customFormat="1" ht="12.75">
      <c r="B153" s="78"/>
      <c r="C153" s="78"/>
      <c r="D153" s="78"/>
      <c r="E153" s="78"/>
      <c r="F153" s="78"/>
      <c r="G153" s="59">
        <v>424200</v>
      </c>
      <c r="H153" s="60" t="s">
        <v>95</v>
      </c>
      <c r="I153" s="56">
        <f>+I154+I155</f>
        <v>320000</v>
      </c>
      <c r="J153" s="56">
        <f>+J154+J155</f>
        <v>0</v>
      </c>
      <c r="K153" s="119">
        <f>I153+J153</f>
        <v>320000</v>
      </c>
    </row>
    <row r="154" spans="2:11" s="8" customFormat="1" ht="25.5">
      <c r="B154" s="26"/>
      <c r="C154" s="74"/>
      <c r="D154" s="74"/>
      <c r="E154" s="74"/>
      <c r="F154" s="75"/>
      <c r="G154" s="57">
        <v>424221</v>
      </c>
      <c r="H154" s="58" t="s">
        <v>132</v>
      </c>
      <c r="I154" s="27">
        <v>220000</v>
      </c>
      <c r="J154" s="27">
        <v>0</v>
      </c>
      <c r="K154" s="35">
        <f>I154+J154</f>
        <v>220000</v>
      </c>
    </row>
    <row r="155" spans="2:11" s="8" customFormat="1" ht="26.25" thickBot="1">
      <c r="B155" s="26"/>
      <c r="C155" s="74"/>
      <c r="D155" s="74"/>
      <c r="E155" s="74"/>
      <c r="F155" s="75"/>
      <c r="G155" s="57">
        <v>424221</v>
      </c>
      <c r="H155" s="58" t="s">
        <v>133</v>
      </c>
      <c r="I155" s="27">
        <v>100000</v>
      </c>
      <c r="J155" s="27">
        <v>0</v>
      </c>
      <c r="K155" s="35">
        <f>I155+J155</f>
        <v>100000</v>
      </c>
    </row>
    <row r="156" spans="2:11" s="8" customFormat="1" ht="13.5" thickBot="1">
      <c r="B156" s="83"/>
      <c r="C156" s="83"/>
      <c r="D156" s="83"/>
      <c r="E156" s="83"/>
      <c r="F156" s="83"/>
      <c r="G156" s="84"/>
      <c r="H156" s="85" t="s">
        <v>126</v>
      </c>
      <c r="I156" s="86"/>
      <c r="J156" s="86"/>
      <c r="K156" s="86"/>
    </row>
    <row r="157" spans="2:11" s="8" customFormat="1" ht="13.5" thickBot="1">
      <c r="B157" s="68"/>
      <c r="C157" s="68"/>
      <c r="D157" s="68"/>
      <c r="E157" s="68"/>
      <c r="F157" s="68"/>
      <c r="G157" s="69" t="s">
        <v>32</v>
      </c>
      <c r="H157" s="70" t="s">
        <v>33</v>
      </c>
      <c r="I157" s="71">
        <f>+I152</f>
        <v>320000</v>
      </c>
      <c r="J157" s="72">
        <v>0</v>
      </c>
      <c r="K157" s="72">
        <f>+I157+J157</f>
        <v>320000</v>
      </c>
    </row>
    <row r="158" spans="2:14" s="8" customFormat="1" ht="13.5" thickBot="1">
      <c r="B158" s="68"/>
      <c r="C158" s="68"/>
      <c r="D158" s="68"/>
      <c r="E158" s="68"/>
      <c r="F158" s="68"/>
      <c r="G158" s="69" t="s">
        <v>34</v>
      </c>
      <c r="H158" s="70" t="s">
        <v>35</v>
      </c>
      <c r="I158" s="72">
        <v>0</v>
      </c>
      <c r="J158" s="72">
        <v>0</v>
      </c>
      <c r="K158" s="72">
        <f>+I158+J158</f>
        <v>0</v>
      </c>
      <c r="M158" s="1"/>
      <c r="N158" s="1"/>
    </row>
    <row r="159" spans="2:14" s="8" customFormat="1" ht="13.5" thickBot="1">
      <c r="B159" s="42"/>
      <c r="C159" s="42"/>
      <c r="D159" s="42"/>
      <c r="E159" s="42"/>
      <c r="F159" s="42"/>
      <c r="G159" s="43"/>
      <c r="H159" s="44" t="s">
        <v>127</v>
      </c>
      <c r="I159" s="45">
        <f>+I157+I158</f>
        <v>320000</v>
      </c>
      <c r="J159" s="45">
        <f>+J157+J158</f>
        <v>0</v>
      </c>
      <c r="K159" s="45">
        <f>+I159+J159</f>
        <v>320000</v>
      </c>
      <c r="M159" s="1"/>
      <c r="N159" s="1"/>
    </row>
    <row r="160" spans="2:14" s="8" customFormat="1" ht="13.5" thickBot="1">
      <c r="B160" s="115"/>
      <c r="C160" s="115"/>
      <c r="D160" s="115"/>
      <c r="E160" s="115"/>
      <c r="F160" s="115"/>
      <c r="G160" s="121"/>
      <c r="H160" s="122"/>
      <c r="I160" s="123"/>
      <c r="J160" s="123"/>
      <c r="K160" s="123"/>
      <c r="M160" s="1"/>
      <c r="N160" s="1"/>
    </row>
    <row r="161" spans="2:14" s="8" customFormat="1" ht="26.25" thickBot="1">
      <c r="B161" s="42"/>
      <c r="C161" s="42"/>
      <c r="D161" s="42"/>
      <c r="E161" s="42"/>
      <c r="F161" s="42"/>
      <c r="G161" s="43"/>
      <c r="H161" s="44" t="s">
        <v>154</v>
      </c>
      <c r="I161" s="45">
        <f>+I162+I163</f>
        <v>320000</v>
      </c>
      <c r="J161" s="45">
        <f>+J162+J163</f>
        <v>0</v>
      </c>
      <c r="K161" s="45">
        <f>+I161+J161</f>
        <v>320000</v>
      </c>
      <c r="M161" s="1"/>
      <c r="N161" s="1"/>
    </row>
    <row r="162" spans="2:14" s="8" customFormat="1" ht="13.5" thickBot="1">
      <c r="B162" s="68"/>
      <c r="C162" s="68"/>
      <c r="D162" s="68"/>
      <c r="E162" s="68"/>
      <c r="F162" s="68"/>
      <c r="G162" s="69" t="s">
        <v>32</v>
      </c>
      <c r="H162" s="70" t="s">
        <v>33</v>
      </c>
      <c r="I162" s="71">
        <f aca="true" t="shared" si="3" ref="I162:K163">+I157</f>
        <v>320000</v>
      </c>
      <c r="J162" s="71">
        <f t="shared" si="3"/>
        <v>0</v>
      </c>
      <c r="K162" s="71">
        <f t="shared" si="3"/>
        <v>320000</v>
      </c>
      <c r="M162" s="1"/>
      <c r="N162" s="1"/>
    </row>
    <row r="163" spans="2:14" s="8" customFormat="1" ht="13.5" thickBot="1">
      <c r="B163" s="68"/>
      <c r="C163" s="68"/>
      <c r="D163" s="68"/>
      <c r="E163" s="68"/>
      <c r="F163" s="68"/>
      <c r="G163" s="69" t="s">
        <v>34</v>
      </c>
      <c r="H163" s="70" t="s">
        <v>35</v>
      </c>
      <c r="I163" s="72">
        <f t="shared" si="3"/>
        <v>0</v>
      </c>
      <c r="J163" s="72">
        <f t="shared" si="3"/>
        <v>0</v>
      </c>
      <c r="K163" s="72">
        <f t="shared" si="3"/>
        <v>0</v>
      </c>
      <c r="M163" s="1"/>
      <c r="N163" s="1"/>
    </row>
    <row r="164" spans="2:12" s="1" customFormat="1" ht="13.5" thickBot="1">
      <c r="B164" s="42"/>
      <c r="C164" s="42"/>
      <c r="D164" s="42"/>
      <c r="E164" s="42"/>
      <c r="F164" s="42"/>
      <c r="G164" s="43"/>
      <c r="H164" s="44" t="s">
        <v>155</v>
      </c>
      <c r="I164" s="45">
        <f>+I162+I163</f>
        <v>320000</v>
      </c>
      <c r="J164" s="45">
        <f>+J162+J163</f>
        <v>0</v>
      </c>
      <c r="K164" s="45">
        <f>+I164+J164</f>
        <v>320000</v>
      </c>
      <c r="L164" s="8"/>
    </row>
    <row r="165" spans="2:12" s="1" customFormat="1" ht="12.75">
      <c r="B165" s="23"/>
      <c r="C165" s="23"/>
      <c r="D165" s="23"/>
      <c r="E165" s="23" t="s">
        <v>168</v>
      </c>
      <c r="F165" s="23"/>
      <c r="G165" s="24"/>
      <c r="H165" s="76" t="s">
        <v>134</v>
      </c>
      <c r="I165" s="26"/>
      <c r="J165" s="27"/>
      <c r="K165" s="26"/>
      <c r="L165" s="8"/>
    </row>
    <row r="166" spans="2:12" s="1" customFormat="1" ht="14.25" thickBot="1">
      <c r="B166" s="124"/>
      <c r="C166" s="125"/>
      <c r="D166" s="126">
        <v>820</v>
      </c>
      <c r="E166" s="126"/>
      <c r="F166" s="126"/>
      <c r="G166" s="127"/>
      <c r="H166" s="128" t="s">
        <v>51</v>
      </c>
      <c r="I166" s="129"/>
      <c r="J166" s="129"/>
      <c r="K166" s="129"/>
      <c r="L166" s="8"/>
    </row>
    <row r="167" spans="2:12" s="1" customFormat="1" ht="12.75">
      <c r="B167" s="77"/>
      <c r="C167" s="77"/>
      <c r="D167" s="77"/>
      <c r="E167" s="77"/>
      <c r="F167" s="77">
        <v>167</v>
      </c>
      <c r="G167" s="47">
        <v>423000</v>
      </c>
      <c r="H167" s="48" t="s">
        <v>13</v>
      </c>
      <c r="I167" s="49">
        <f>+I168</f>
        <v>350000</v>
      </c>
      <c r="J167" s="49">
        <f>+J168</f>
        <v>0</v>
      </c>
      <c r="K167" s="49">
        <f aca="true" t="shared" si="4" ref="K167:K173">I167+J167</f>
        <v>350000</v>
      </c>
      <c r="L167" s="8"/>
    </row>
    <row r="168" spans="2:12" s="1" customFormat="1" ht="12.75">
      <c r="B168" s="78"/>
      <c r="C168" s="78"/>
      <c r="D168" s="78"/>
      <c r="E168" s="78"/>
      <c r="F168" s="78"/>
      <c r="G168" s="59">
        <v>423400</v>
      </c>
      <c r="H168" s="60" t="s">
        <v>152</v>
      </c>
      <c r="I168" s="56">
        <f>+I169+I170</f>
        <v>350000</v>
      </c>
      <c r="J168" s="56">
        <f>+J169+J170</f>
        <v>0</v>
      </c>
      <c r="K168" s="119">
        <f t="shared" si="4"/>
        <v>350000</v>
      </c>
      <c r="L168" s="8"/>
    </row>
    <row r="169" spans="2:12" s="1" customFormat="1" ht="25.5">
      <c r="B169" s="26"/>
      <c r="C169" s="74"/>
      <c r="D169" s="74"/>
      <c r="E169" s="74"/>
      <c r="F169" s="75"/>
      <c r="G169" s="57">
        <v>423413</v>
      </c>
      <c r="H169" s="58" t="s">
        <v>166</v>
      </c>
      <c r="I169" s="27">
        <v>100000</v>
      </c>
      <c r="J169" s="27">
        <v>0</v>
      </c>
      <c r="K169" s="35">
        <f t="shared" si="4"/>
        <v>100000</v>
      </c>
      <c r="L169" s="8"/>
    </row>
    <row r="170" spans="2:12" s="132" customFormat="1" ht="25.5">
      <c r="B170" s="26"/>
      <c r="C170" s="74"/>
      <c r="D170" s="74"/>
      <c r="E170" s="74"/>
      <c r="F170" s="75"/>
      <c r="G170" s="57">
        <v>423413</v>
      </c>
      <c r="H170" s="58" t="s">
        <v>156</v>
      </c>
      <c r="I170" s="27">
        <f>250000</f>
        <v>250000</v>
      </c>
      <c r="J170" s="27">
        <v>0</v>
      </c>
      <c r="K170" s="35">
        <f t="shared" si="4"/>
        <v>250000</v>
      </c>
      <c r="L170" s="8"/>
    </row>
    <row r="171" spans="2:12" s="1" customFormat="1" ht="12.75">
      <c r="B171" s="77"/>
      <c r="C171" s="77"/>
      <c r="D171" s="77"/>
      <c r="E171" s="77"/>
      <c r="F171" s="77">
        <v>168</v>
      </c>
      <c r="G171" s="47">
        <v>424000</v>
      </c>
      <c r="H171" s="48" t="s">
        <v>20</v>
      </c>
      <c r="I171" s="49">
        <f>+I172</f>
        <v>10000</v>
      </c>
      <c r="J171" s="49">
        <f>+J172</f>
        <v>0</v>
      </c>
      <c r="K171" s="49">
        <f t="shared" si="4"/>
        <v>10000</v>
      </c>
      <c r="L171" s="8"/>
    </row>
    <row r="172" spans="2:12" s="1" customFormat="1" ht="12.75">
      <c r="B172" s="78"/>
      <c r="C172" s="78"/>
      <c r="D172" s="78"/>
      <c r="E172" s="78"/>
      <c r="F172" s="78"/>
      <c r="G172" s="59">
        <v>424200</v>
      </c>
      <c r="H172" s="60" t="s">
        <v>153</v>
      </c>
      <c r="I172" s="56">
        <f>+I173</f>
        <v>10000</v>
      </c>
      <c r="J172" s="56">
        <f>+J173</f>
        <v>0</v>
      </c>
      <c r="K172" s="119">
        <f t="shared" si="4"/>
        <v>10000</v>
      </c>
      <c r="L172" s="8"/>
    </row>
    <row r="173" spans="2:12" s="1" customFormat="1" ht="13.5" thickBot="1">
      <c r="B173" s="26"/>
      <c r="C173" s="74"/>
      <c r="D173" s="74"/>
      <c r="E173" s="74"/>
      <c r="F173" s="75"/>
      <c r="G173" s="57">
        <v>424221</v>
      </c>
      <c r="H173" s="58" t="s">
        <v>135</v>
      </c>
      <c r="I173" s="27">
        <v>10000</v>
      </c>
      <c r="J173" s="27">
        <v>0</v>
      </c>
      <c r="K173" s="35">
        <f t="shared" si="4"/>
        <v>10000</v>
      </c>
      <c r="L173" s="8"/>
    </row>
    <row r="174" spans="2:12" s="1" customFormat="1" ht="13.5" thickBot="1">
      <c r="B174" s="83"/>
      <c r="C174" s="83"/>
      <c r="D174" s="83"/>
      <c r="E174" s="83"/>
      <c r="F174" s="83"/>
      <c r="G174" s="84"/>
      <c r="H174" s="85" t="s">
        <v>126</v>
      </c>
      <c r="I174" s="86"/>
      <c r="J174" s="86"/>
      <c r="K174" s="86"/>
      <c r="L174" s="8"/>
    </row>
    <row r="175" spans="2:12" s="1" customFormat="1" ht="13.5" thickBot="1">
      <c r="B175" s="68"/>
      <c r="C175" s="68"/>
      <c r="D175" s="68"/>
      <c r="E175" s="68"/>
      <c r="F175" s="68"/>
      <c r="G175" s="69" t="s">
        <v>32</v>
      </c>
      <c r="H175" s="70" t="s">
        <v>33</v>
      </c>
      <c r="I175" s="71">
        <f>+I168+I172</f>
        <v>360000</v>
      </c>
      <c r="J175" s="72">
        <v>0</v>
      </c>
      <c r="K175" s="72">
        <f>+I175+J175</f>
        <v>360000</v>
      </c>
      <c r="L175" s="8"/>
    </row>
    <row r="176" spans="2:12" s="1" customFormat="1" ht="13.5" thickBot="1">
      <c r="B176" s="68"/>
      <c r="C176" s="68"/>
      <c r="D176" s="68"/>
      <c r="E176" s="68"/>
      <c r="F176" s="68"/>
      <c r="G176" s="69" t="s">
        <v>34</v>
      </c>
      <c r="H176" s="70" t="s">
        <v>35</v>
      </c>
      <c r="I176" s="72">
        <v>0</v>
      </c>
      <c r="J176" s="72">
        <f>+J168+J172</f>
        <v>0</v>
      </c>
      <c r="K176" s="72">
        <f>+I176+J176</f>
        <v>0</v>
      </c>
      <c r="L176" s="8"/>
    </row>
    <row r="177" spans="2:12" s="1" customFormat="1" ht="13.5" thickBot="1">
      <c r="B177" s="68"/>
      <c r="C177" s="68"/>
      <c r="D177" s="68"/>
      <c r="E177" s="68"/>
      <c r="F177" s="68"/>
      <c r="G177" s="69" t="s">
        <v>149</v>
      </c>
      <c r="H177" s="70" t="s">
        <v>150</v>
      </c>
      <c r="I177" s="72">
        <v>0</v>
      </c>
      <c r="J177" s="72">
        <v>0</v>
      </c>
      <c r="K177" s="72">
        <f>+I177+J177</f>
        <v>0</v>
      </c>
      <c r="L177" s="8"/>
    </row>
    <row r="178" spans="2:12" s="1" customFormat="1" ht="13.5" thickBot="1">
      <c r="B178" s="42"/>
      <c r="C178" s="42"/>
      <c r="D178" s="42"/>
      <c r="E178" s="42"/>
      <c r="F178" s="42"/>
      <c r="G178" s="43"/>
      <c r="H178" s="44" t="s">
        <v>127</v>
      </c>
      <c r="I178" s="45">
        <f>+I175+I176+I177</f>
        <v>360000</v>
      </c>
      <c r="J178" s="45">
        <f>+J175+J176+J177</f>
        <v>0</v>
      </c>
      <c r="K178" s="45">
        <f>+K175+K176+K177</f>
        <v>360000</v>
      </c>
      <c r="L178" s="8"/>
    </row>
    <row r="179" spans="2:12" s="1" customFormat="1" ht="13.5" thickBot="1">
      <c r="B179" s="115"/>
      <c r="C179" s="115"/>
      <c r="D179" s="115"/>
      <c r="E179" s="115"/>
      <c r="F179" s="115"/>
      <c r="G179" s="121"/>
      <c r="H179" s="122"/>
      <c r="I179" s="123"/>
      <c r="J179" s="123"/>
      <c r="K179" s="123"/>
      <c r="L179" s="8"/>
    </row>
    <row r="180" spans="2:12" s="1" customFormat="1" ht="13.5" thickBot="1">
      <c r="B180" s="42"/>
      <c r="C180" s="42"/>
      <c r="D180" s="42"/>
      <c r="E180" s="42"/>
      <c r="F180" s="42"/>
      <c r="G180" s="43"/>
      <c r="H180" s="44" t="s">
        <v>169</v>
      </c>
      <c r="I180" s="45">
        <f>+I181+I182+I183</f>
        <v>360000</v>
      </c>
      <c r="J180" s="45">
        <f>+J181+J182+J183</f>
        <v>0</v>
      </c>
      <c r="K180" s="45">
        <f>+K178</f>
        <v>360000</v>
      </c>
      <c r="L180" s="8"/>
    </row>
    <row r="181" spans="2:12" s="1" customFormat="1" ht="13.5" thickBot="1">
      <c r="B181" s="68"/>
      <c r="C181" s="68"/>
      <c r="D181" s="68"/>
      <c r="E181" s="68"/>
      <c r="F181" s="68"/>
      <c r="G181" s="69" t="s">
        <v>32</v>
      </c>
      <c r="H181" s="70" t="s">
        <v>33</v>
      </c>
      <c r="I181" s="71">
        <f aca="true" t="shared" si="5" ref="I181:K183">+I175</f>
        <v>360000</v>
      </c>
      <c r="J181" s="71">
        <f t="shared" si="5"/>
        <v>0</v>
      </c>
      <c r="K181" s="71">
        <f t="shared" si="5"/>
        <v>360000</v>
      </c>
      <c r="L181" s="8"/>
    </row>
    <row r="182" spans="2:12" s="1" customFormat="1" ht="13.5" thickBot="1">
      <c r="B182" s="68"/>
      <c r="C182" s="68"/>
      <c r="D182" s="68"/>
      <c r="E182" s="68"/>
      <c r="F182" s="68"/>
      <c r="G182" s="69" t="s">
        <v>34</v>
      </c>
      <c r="H182" s="70" t="s">
        <v>35</v>
      </c>
      <c r="I182" s="71">
        <f t="shared" si="5"/>
        <v>0</v>
      </c>
      <c r="J182" s="71">
        <f t="shared" si="5"/>
        <v>0</v>
      </c>
      <c r="K182" s="71">
        <f t="shared" si="5"/>
        <v>0</v>
      </c>
      <c r="L182" s="8"/>
    </row>
    <row r="183" spans="2:12" s="1" customFormat="1" ht="13.5" thickBot="1">
      <c r="B183" s="68"/>
      <c r="C183" s="68"/>
      <c r="D183" s="68"/>
      <c r="E183" s="68"/>
      <c r="F183" s="68"/>
      <c r="G183" s="69" t="s">
        <v>149</v>
      </c>
      <c r="H183" s="70" t="s">
        <v>150</v>
      </c>
      <c r="I183" s="71">
        <f t="shared" si="5"/>
        <v>0</v>
      </c>
      <c r="J183" s="71">
        <f t="shared" si="5"/>
        <v>0</v>
      </c>
      <c r="K183" s="71">
        <f t="shared" si="5"/>
        <v>0</v>
      </c>
      <c r="L183" s="8"/>
    </row>
    <row r="184" spans="2:13" s="1" customFormat="1" ht="13.5" thickBot="1">
      <c r="B184" s="42"/>
      <c r="C184" s="42"/>
      <c r="D184" s="42"/>
      <c r="E184" s="42"/>
      <c r="F184" s="42"/>
      <c r="G184" s="43"/>
      <c r="H184" s="44" t="s">
        <v>170</v>
      </c>
      <c r="I184" s="45">
        <f>+I181+I183+I182</f>
        <v>360000</v>
      </c>
      <c r="J184" s="45">
        <f>+J181+J183+J182</f>
        <v>0</v>
      </c>
      <c r="K184" s="45">
        <f>+K178</f>
        <v>360000</v>
      </c>
      <c r="L184" s="93"/>
      <c r="M184" s="107"/>
    </row>
    <row r="185" spans="2:13" s="1" customFormat="1" ht="13.5" thickBot="1">
      <c r="B185" s="115"/>
      <c r="C185" s="115"/>
      <c r="D185" s="115"/>
      <c r="E185" s="115"/>
      <c r="F185" s="115"/>
      <c r="G185" s="121"/>
      <c r="H185" s="122"/>
      <c r="I185" s="123"/>
      <c r="J185" s="123"/>
      <c r="K185" s="123"/>
      <c r="L185" s="93"/>
      <c r="M185" s="107"/>
    </row>
    <row r="186" spans="2:12" s="1" customFormat="1" ht="13.5" thickBot="1">
      <c r="B186" s="79"/>
      <c r="C186" s="79"/>
      <c r="D186" s="79"/>
      <c r="E186" s="79"/>
      <c r="F186" s="79"/>
      <c r="G186" s="80"/>
      <c r="H186" s="81" t="s">
        <v>126</v>
      </c>
      <c r="I186" s="82"/>
      <c r="J186" s="82"/>
      <c r="K186" s="82"/>
      <c r="L186" s="8"/>
    </row>
    <row r="187" spans="2:12" s="1" customFormat="1" ht="13.5" thickBot="1">
      <c r="B187" s="68"/>
      <c r="C187" s="68"/>
      <c r="D187" s="68"/>
      <c r="E187" s="68"/>
      <c r="F187" s="68"/>
      <c r="G187" s="69" t="s">
        <v>32</v>
      </c>
      <c r="H187" s="70" t="s">
        <v>33</v>
      </c>
      <c r="I187" s="71">
        <f>+I138+I157+I175</f>
        <v>27199686</v>
      </c>
      <c r="J187" s="71">
        <f>+J138+J157+J175</f>
        <v>0</v>
      </c>
      <c r="K187" s="72">
        <f>+I187+J187</f>
        <v>27199686</v>
      </c>
      <c r="L187" s="8"/>
    </row>
    <row r="188" spans="2:12" s="1" customFormat="1" ht="13.5" thickBot="1">
      <c r="B188" s="68"/>
      <c r="C188" s="68"/>
      <c r="D188" s="68"/>
      <c r="E188" s="68"/>
      <c r="F188" s="68"/>
      <c r="G188" s="69" t="s">
        <v>34</v>
      </c>
      <c r="H188" s="70" t="s">
        <v>35</v>
      </c>
      <c r="I188" s="72">
        <f>+I139+I158+I176</f>
        <v>0</v>
      </c>
      <c r="J188" s="72">
        <f>+J139+J158+J176</f>
        <v>0</v>
      </c>
      <c r="K188" s="72">
        <f>+I188+J188</f>
        <v>0</v>
      </c>
      <c r="L188" s="8"/>
    </row>
    <row r="189" spans="2:15" ht="13.5" thickBot="1">
      <c r="B189" s="68"/>
      <c r="C189" s="68"/>
      <c r="D189" s="68"/>
      <c r="E189" s="68"/>
      <c r="F189" s="68"/>
      <c r="G189" s="69" t="s">
        <v>149</v>
      </c>
      <c r="H189" s="70" t="s">
        <v>150</v>
      </c>
      <c r="I189" s="72">
        <f>+I140+I177</f>
        <v>0</v>
      </c>
      <c r="J189" s="72">
        <f>+J140+J177</f>
        <v>50000</v>
      </c>
      <c r="K189" s="72">
        <f>+I189+J189</f>
        <v>50000</v>
      </c>
      <c r="O189" s="6"/>
    </row>
    <row r="190" spans="2:12" s="1" customFormat="1" ht="13.5" thickBot="1">
      <c r="B190" s="68"/>
      <c r="C190" s="68"/>
      <c r="D190" s="68"/>
      <c r="E190" s="68"/>
      <c r="F190" s="68"/>
      <c r="G190" s="73">
        <v>13</v>
      </c>
      <c r="H190" s="70" t="s">
        <v>36</v>
      </c>
      <c r="I190" s="72">
        <f>+I141</f>
        <v>0</v>
      </c>
      <c r="J190" s="72">
        <f>+J141</f>
        <v>0</v>
      </c>
      <c r="K190" s="72">
        <f>+I190+J190</f>
        <v>0</v>
      </c>
      <c r="L190" s="8"/>
    </row>
    <row r="191" spans="2:12" s="1" customFormat="1" ht="13.5" thickBot="1">
      <c r="B191" s="79"/>
      <c r="C191" s="79"/>
      <c r="D191" s="79"/>
      <c r="E191" s="79"/>
      <c r="F191" s="79"/>
      <c r="G191" s="80"/>
      <c r="H191" s="81" t="s">
        <v>136</v>
      </c>
      <c r="I191" s="82">
        <f>+I187+I188+I190+I189</f>
        <v>27199686</v>
      </c>
      <c r="J191" s="82">
        <f>+J187+J188+J190+J189</f>
        <v>50000</v>
      </c>
      <c r="K191" s="82">
        <f>+K187+K188+K190+K189</f>
        <v>27249686</v>
      </c>
      <c r="L191" s="8"/>
    </row>
    <row r="192" spans="2:12" s="1" customFormat="1" ht="13.5" thickBot="1">
      <c r="B192" s="115"/>
      <c r="C192" s="115"/>
      <c r="D192" s="115"/>
      <c r="E192" s="115"/>
      <c r="F192" s="115"/>
      <c r="G192" s="121"/>
      <c r="H192" s="122"/>
      <c r="I192" s="123"/>
      <c r="J192" s="123"/>
      <c r="K192" s="123"/>
      <c r="L192" s="8"/>
    </row>
    <row r="193" spans="2:12" s="1" customFormat="1" ht="13.5" thickBot="1">
      <c r="B193" s="42"/>
      <c r="C193" s="42"/>
      <c r="D193" s="42"/>
      <c r="E193" s="42"/>
      <c r="F193" s="42"/>
      <c r="G193" s="43"/>
      <c r="H193" s="44" t="s">
        <v>137</v>
      </c>
      <c r="I193" s="45"/>
      <c r="J193" s="45"/>
      <c r="K193" s="45"/>
      <c r="L193" s="8"/>
    </row>
    <row r="194" spans="2:12" s="1" customFormat="1" ht="13.5" thickBot="1">
      <c r="B194" s="68"/>
      <c r="C194" s="68"/>
      <c r="D194" s="68"/>
      <c r="E194" s="68"/>
      <c r="F194" s="68"/>
      <c r="G194" s="69" t="s">
        <v>32</v>
      </c>
      <c r="H194" s="70" t="s">
        <v>33</v>
      </c>
      <c r="I194" s="71">
        <f aca="true" t="shared" si="6" ref="I194:K197">+I187</f>
        <v>27199686</v>
      </c>
      <c r="J194" s="71">
        <f t="shared" si="6"/>
        <v>0</v>
      </c>
      <c r="K194" s="71">
        <f t="shared" si="6"/>
        <v>27199686</v>
      </c>
      <c r="L194" s="8"/>
    </row>
    <row r="195" spans="2:12" s="1" customFormat="1" ht="13.5" thickBot="1">
      <c r="B195" s="68"/>
      <c r="C195" s="68"/>
      <c r="D195" s="68"/>
      <c r="E195" s="68"/>
      <c r="F195" s="68"/>
      <c r="G195" s="69" t="s">
        <v>34</v>
      </c>
      <c r="H195" s="70" t="s">
        <v>35</v>
      </c>
      <c r="I195" s="72">
        <f t="shared" si="6"/>
        <v>0</v>
      </c>
      <c r="J195" s="72">
        <f t="shared" si="6"/>
        <v>0</v>
      </c>
      <c r="K195" s="72">
        <f t="shared" si="6"/>
        <v>0</v>
      </c>
      <c r="L195" s="8"/>
    </row>
    <row r="196" spans="2:12" s="1" customFormat="1" ht="13.5" thickBot="1">
      <c r="B196" s="68"/>
      <c r="C196" s="68"/>
      <c r="D196" s="68"/>
      <c r="E196" s="68"/>
      <c r="F196" s="68"/>
      <c r="G196" s="69" t="s">
        <v>149</v>
      </c>
      <c r="H196" s="70" t="s">
        <v>150</v>
      </c>
      <c r="I196" s="72">
        <f t="shared" si="6"/>
        <v>0</v>
      </c>
      <c r="J196" s="72">
        <f t="shared" si="6"/>
        <v>50000</v>
      </c>
      <c r="K196" s="72">
        <f t="shared" si="6"/>
        <v>50000</v>
      </c>
      <c r="L196" s="8"/>
    </row>
    <row r="197" spans="2:12" s="1" customFormat="1" ht="13.5" thickBot="1">
      <c r="B197" s="68"/>
      <c r="C197" s="68"/>
      <c r="D197" s="68"/>
      <c r="E197" s="68"/>
      <c r="F197" s="68"/>
      <c r="G197" s="73">
        <v>13</v>
      </c>
      <c r="H197" s="70" t="s">
        <v>36</v>
      </c>
      <c r="I197" s="72">
        <f t="shared" si="6"/>
        <v>0</v>
      </c>
      <c r="J197" s="72">
        <f t="shared" si="6"/>
        <v>0</v>
      </c>
      <c r="K197" s="72">
        <f t="shared" si="6"/>
        <v>0</v>
      </c>
      <c r="L197" s="8"/>
    </row>
    <row r="198" spans="2:12" s="1" customFormat="1" ht="13.5" thickBot="1">
      <c r="B198" s="42"/>
      <c r="C198" s="42"/>
      <c r="D198" s="42"/>
      <c r="E198" s="42"/>
      <c r="F198" s="42"/>
      <c r="G198" s="43"/>
      <c r="H198" s="44" t="s">
        <v>138</v>
      </c>
      <c r="I198" s="45">
        <f>+I194+I195+I197+I196</f>
        <v>27199686</v>
      </c>
      <c r="J198" s="45">
        <f>+J194+J195+J197+J196</f>
        <v>50000</v>
      </c>
      <c r="K198" s="45">
        <f>+K194+K195+K197+K196</f>
        <v>27249686</v>
      </c>
      <c r="L198" s="8"/>
    </row>
    <row r="199" spans="2:12" s="1" customFormat="1" ht="13.5" thickBot="1">
      <c r="B199" s="115"/>
      <c r="C199" s="115"/>
      <c r="D199" s="115"/>
      <c r="E199" s="115"/>
      <c r="F199" s="115"/>
      <c r="G199" s="121"/>
      <c r="H199" s="122"/>
      <c r="I199" s="123"/>
      <c r="J199" s="123"/>
      <c r="K199" s="123"/>
      <c r="L199" s="8"/>
    </row>
    <row r="200" spans="2:12" s="1" customFormat="1" ht="13.5" thickBot="1">
      <c r="B200" s="79"/>
      <c r="C200" s="79"/>
      <c r="D200" s="79"/>
      <c r="E200" s="79"/>
      <c r="F200" s="79"/>
      <c r="G200" s="80"/>
      <c r="H200" s="81" t="s">
        <v>139</v>
      </c>
      <c r="I200" s="82"/>
      <c r="J200" s="82"/>
      <c r="K200" s="82"/>
      <c r="L200" s="8"/>
    </row>
    <row r="201" spans="2:12" s="1" customFormat="1" ht="13.5" thickBot="1">
      <c r="B201" s="68"/>
      <c r="C201" s="68"/>
      <c r="D201" s="68"/>
      <c r="E201" s="68"/>
      <c r="F201" s="68"/>
      <c r="G201" s="69" t="s">
        <v>32</v>
      </c>
      <c r="H201" s="70" t="s">
        <v>33</v>
      </c>
      <c r="I201" s="71">
        <f>+I194</f>
        <v>27199686</v>
      </c>
      <c r="J201" s="71">
        <f aca="true" t="shared" si="7" ref="I201:K204">+J194</f>
        <v>0</v>
      </c>
      <c r="K201" s="71">
        <f t="shared" si="7"/>
        <v>27199686</v>
      </c>
      <c r="L201" s="8"/>
    </row>
    <row r="202" spans="2:12" s="1" customFormat="1" ht="13.5" thickBot="1">
      <c r="B202" s="68"/>
      <c r="C202" s="68"/>
      <c r="D202" s="68"/>
      <c r="E202" s="68"/>
      <c r="F202" s="68"/>
      <c r="G202" s="69" t="s">
        <v>34</v>
      </c>
      <c r="H202" s="70" t="s">
        <v>35</v>
      </c>
      <c r="I202" s="72">
        <f t="shared" si="7"/>
        <v>0</v>
      </c>
      <c r="J202" s="72">
        <f t="shared" si="7"/>
        <v>0</v>
      </c>
      <c r="K202" s="72">
        <f t="shared" si="7"/>
        <v>0</v>
      </c>
      <c r="L202" s="8"/>
    </row>
    <row r="203" spans="2:12" s="1" customFormat="1" ht="13.5" thickBot="1">
      <c r="B203" s="68"/>
      <c r="C203" s="68"/>
      <c r="D203" s="68"/>
      <c r="E203" s="68"/>
      <c r="F203" s="68"/>
      <c r="G203" s="69" t="s">
        <v>149</v>
      </c>
      <c r="H203" s="70" t="s">
        <v>150</v>
      </c>
      <c r="I203" s="72">
        <f t="shared" si="7"/>
        <v>0</v>
      </c>
      <c r="J203" s="72">
        <f t="shared" si="7"/>
        <v>50000</v>
      </c>
      <c r="K203" s="72">
        <f t="shared" si="7"/>
        <v>50000</v>
      </c>
      <c r="L203" s="8"/>
    </row>
    <row r="204" spans="2:12" s="1" customFormat="1" ht="13.5" thickBot="1">
      <c r="B204" s="68"/>
      <c r="C204" s="68"/>
      <c r="D204" s="68"/>
      <c r="E204" s="68"/>
      <c r="F204" s="68"/>
      <c r="G204" s="73">
        <v>13</v>
      </c>
      <c r="H204" s="70" t="s">
        <v>36</v>
      </c>
      <c r="I204" s="72">
        <f t="shared" si="7"/>
        <v>0</v>
      </c>
      <c r="J204" s="72">
        <f t="shared" si="7"/>
        <v>0</v>
      </c>
      <c r="K204" s="72">
        <f t="shared" si="7"/>
        <v>0</v>
      </c>
      <c r="L204" s="8"/>
    </row>
    <row r="205" spans="2:13" s="1" customFormat="1" ht="13.5" thickBot="1">
      <c r="B205" s="79"/>
      <c r="C205" s="79"/>
      <c r="D205" s="79"/>
      <c r="E205" s="79"/>
      <c r="F205" s="79"/>
      <c r="G205" s="80"/>
      <c r="H205" s="81" t="s">
        <v>140</v>
      </c>
      <c r="I205" s="82">
        <f>+I198</f>
        <v>27199686</v>
      </c>
      <c r="J205" s="82">
        <f>+J198</f>
        <v>50000</v>
      </c>
      <c r="K205" s="82">
        <f>+K198</f>
        <v>27249686</v>
      </c>
      <c r="L205" s="93"/>
      <c r="M205" s="107"/>
    </row>
    <row r="206" spans="2:12" s="1" customFormat="1" ht="12.75">
      <c r="B206" s="66"/>
      <c r="C206" s="66"/>
      <c r="D206" s="66"/>
      <c r="E206" s="66"/>
      <c r="F206" s="67"/>
      <c r="G206" s="66"/>
      <c r="H206" s="66"/>
      <c r="I206" s="91"/>
      <c r="J206" s="66"/>
      <c r="K206" s="91"/>
      <c r="L206" s="8"/>
    </row>
    <row r="207" spans="2:12" s="1" customFormat="1" ht="12.75">
      <c r="B207" s="66"/>
      <c r="C207" s="66"/>
      <c r="D207" s="66"/>
      <c r="E207" s="66"/>
      <c r="F207" s="67"/>
      <c r="G207" s="66"/>
      <c r="H207" s="66"/>
      <c r="I207" s="66"/>
      <c r="J207" s="66"/>
      <c r="K207" s="66"/>
      <c r="L207" s="8"/>
    </row>
    <row r="208" spans="2:12" s="1" customFormat="1" ht="12.75">
      <c r="B208" s="66"/>
      <c r="C208" s="66"/>
      <c r="D208" s="66"/>
      <c r="E208" s="66"/>
      <c r="F208" s="67" t="s">
        <v>141</v>
      </c>
      <c r="G208" s="66"/>
      <c r="H208" s="66"/>
      <c r="I208" s="66"/>
      <c r="J208" s="67" t="s">
        <v>144</v>
      </c>
      <c r="K208" s="91"/>
      <c r="L208" s="8"/>
    </row>
    <row r="209" spans="2:12" s="1" customFormat="1" ht="12.75">
      <c r="B209" s="66"/>
      <c r="C209" s="66"/>
      <c r="D209" s="66"/>
      <c r="E209" s="66"/>
      <c r="F209" s="67"/>
      <c r="G209" s="66"/>
      <c r="H209" s="66"/>
      <c r="I209" s="66"/>
      <c r="J209" s="66"/>
      <c r="K209" s="66"/>
      <c r="L209" s="8"/>
    </row>
    <row r="210" spans="2:12" s="1" customFormat="1" ht="12.75">
      <c r="B210" s="66"/>
      <c r="C210" s="66"/>
      <c r="D210" s="66"/>
      <c r="E210" s="66" t="s">
        <v>142</v>
      </c>
      <c r="F210" s="67"/>
      <c r="G210" s="66"/>
      <c r="H210" s="66"/>
      <c r="I210" s="66"/>
      <c r="J210" s="66" t="s">
        <v>142</v>
      </c>
      <c r="K210" s="66"/>
      <c r="L210" s="8"/>
    </row>
    <row r="211" spans="2:12" s="1" customFormat="1" ht="13.5">
      <c r="B211" s="66"/>
      <c r="C211" s="66"/>
      <c r="D211" s="66"/>
      <c r="E211" s="87" t="s">
        <v>143</v>
      </c>
      <c r="F211" s="67"/>
      <c r="G211" s="66"/>
      <c r="H211" s="66"/>
      <c r="I211" s="66"/>
      <c r="J211" s="87" t="s">
        <v>145</v>
      </c>
      <c r="K211" s="91"/>
      <c r="L211" s="8"/>
    </row>
    <row r="212" spans="2:12" s="1" customFormat="1" ht="12.75">
      <c r="B212" s="66"/>
      <c r="C212" s="66"/>
      <c r="D212" s="66"/>
      <c r="E212" s="66"/>
      <c r="F212" s="67"/>
      <c r="G212" s="66"/>
      <c r="H212" s="66"/>
      <c r="I212" s="66"/>
      <c r="J212" s="66"/>
      <c r="K212" s="66"/>
      <c r="L212" s="8"/>
    </row>
    <row r="213" spans="2:12" s="1" customFormat="1" ht="12.75">
      <c r="B213" s="66"/>
      <c r="C213" s="66"/>
      <c r="D213" s="66"/>
      <c r="E213" s="66"/>
      <c r="F213" s="67"/>
      <c r="G213" s="66"/>
      <c r="H213" s="66"/>
      <c r="I213" s="66"/>
      <c r="J213" s="66"/>
      <c r="K213" s="66"/>
      <c r="L213" s="8"/>
    </row>
    <row r="214" spans="2:12" s="1" customFormat="1" ht="12.75">
      <c r="B214" s="66"/>
      <c r="C214" s="66"/>
      <c r="D214" s="66"/>
      <c r="E214" s="66"/>
      <c r="F214" s="67"/>
      <c r="G214" s="66"/>
      <c r="H214" s="66"/>
      <c r="I214" s="66"/>
      <c r="J214" s="66"/>
      <c r="K214" s="66"/>
      <c r="L214" s="8"/>
    </row>
    <row r="215" spans="2:12" s="1" customFormat="1" ht="12.75">
      <c r="B215" s="66"/>
      <c r="C215" s="66"/>
      <c r="D215" s="66"/>
      <c r="E215" s="66"/>
      <c r="F215" s="67"/>
      <c r="G215" s="66"/>
      <c r="H215" s="66"/>
      <c r="I215" s="66"/>
      <c r="J215" s="66"/>
      <c r="K215" s="66"/>
      <c r="L215" s="8"/>
    </row>
    <row r="216" spans="2:12" s="1" customFormat="1" ht="12.75">
      <c r="B216" s="66"/>
      <c r="C216" s="66"/>
      <c r="D216" s="66"/>
      <c r="E216" s="66"/>
      <c r="F216" s="67"/>
      <c r="G216" s="66"/>
      <c r="H216" s="66"/>
      <c r="I216" s="66"/>
      <c r="J216" s="66"/>
      <c r="K216" s="66"/>
      <c r="L216" s="8"/>
    </row>
    <row r="217" spans="2:12" s="1" customFormat="1" ht="12.75">
      <c r="B217" s="66"/>
      <c r="C217" s="66"/>
      <c r="D217" s="66"/>
      <c r="E217" s="66"/>
      <c r="F217" s="67"/>
      <c r="G217" s="66"/>
      <c r="H217" s="66"/>
      <c r="I217" s="66"/>
      <c r="J217" s="66"/>
      <c r="K217" s="66"/>
      <c r="L217" s="8"/>
    </row>
    <row r="218" spans="2:12" s="1" customFormat="1" ht="12.75">
      <c r="B218" s="66"/>
      <c r="C218" s="66"/>
      <c r="D218" s="66"/>
      <c r="E218" s="66"/>
      <c r="F218" s="67"/>
      <c r="G218" s="66"/>
      <c r="H218" s="66"/>
      <c r="I218" s="66"/>
      <c r="J218" s="66"/>
      <c r="K218" s="66"/>
      <c r="L218" s="8"/>
    </row>
    <row r="219" spans="2:12" s="1" customFormat="1" ht="12.75">
      <c r="B219" s="66"/>
      <c r="C219" s="66"/>
      <c r="D219" s="66"/>
      <c r="E219" s="66"/>
      <c r="F219" s="67"/>
      <c r="G219" s="66"/>
      <c r="H219" s="66"/>
      <c r="I219" s="66"/>
      <c r="J219" s="66"/>
      <c r="K219" s="66"/>
      <c r="L219" s="8"/>
    </row>
    <row r="220" spans="2:12" s="1" customFormat="1" ht="12.75">
      <c r="B220" s="66"/>
      <c r="C220" s="66"/>
      <c r="D220" s="66"/>
      <c r="E220" s="66"/>
      <c r="F220" s="67"/>
      <c r="G220" s="66"/>
      <c r="H220" s="66"/>
      <c r="I220" s="66"/>
      <c r="J220" s="66"/>
      <c r="K220" s="66"/>
      <c r="L220" s="8"/>
    </row>
    <row r="221" spans="2:11" ht="12.75">
      <c r="B221" s="12"/>
      <c r="C221" s="12"/>
      <c r="D221" s="12"/>
      <c r="E221" s="12"/>
      <c r="F221" s="13"/>
      <c r="G221" s="12"/>
      <c r="H221" s="12"/>
      <c r="I221" s="12"/>
      <c r="J221" s="12"/>
      <c r="K221" s="12"/>
    </row>
    <row r="222" spans="2:11" ht="12.75">
      <c r="B222" s="12"/>
      <c r="C222" s="12"/>
      <c r="D222" s="12"/>
      <c r="E222" s="12"/>
      <c r="F222" s="13"/>
      <c r="G222" s="12"/>
      <c r="H222" s="12"/>
      <c r="I222" s="12"/>
      <c r="J222" s="12"/>
      <c r="K222" s="12"/>
    </row>
    <row r="223" spans="2:11" ht="12.75">
      <c r="B223" s="12"/>
      <c r="C223" s="12"/>
      <c r="D223" s="12"/>
      <c r="E223" s="12"/>
      <c r="F223" s="13"/>
      <c r="G223" s="12"/>
      <c r="H223" s="12"/>
      <c r="I223" s="12"/>
      <c r="J223" s="12"/>
      <c r="K223" s="12"/>
    </row>
    <row r="224" spans="2:11" ht="12.75">
      <c r="B224" s="12"/>
      <c r="C224" s="12"/>
      <c r="D224" s="12"/>
      <c r="E224" s="12"/>
      <c r="F224" s="13"/>
      <c r="G224" s="12"/>
      <c r="H224" s="12"/>
      <c r="I224" s="12"/>
      <c r="J224" s="12"/>
      <c r="K224" s="12"/>
    </row>
    <row r="225" spans="2:11" ht="12.75">
      <c r="B225" s="12"/>
      <c r="C225" s="12"/>
      <c r="D225" s="12"/>
      <c r="E225" s="12"/>
      <c r="F225" s="13"/>
      <c r="G225" s="12"/>
      <c r="H225" s="12"/>
      <c r="I225" s="12"/>
      <c r="J225" s="12"/>
      <c r="K225" s="12"/>
    </row>
    <row r="226" spans="2:11" ht="12.75">
      <c r="B226" s="12"/>
      <c r="C226" s="12"/>
      <c r="D226" s="12"/>
      <c r="E226" s="12"/>
      <c r="F226" s="13"/>
      <c r="G226" s="12"/>
      <c r="H226" s="12"/>
      <c r="I226" s="12"/>
      <c r="J226" s="12"/>
      <c r="K226" s="12"/>
    </row>
    <row r="227" spans="2:11" ht="12.75">
      <c r="B227" s="12"/>
      <c r="C227" s="12"/>
      <c r="D227" s="12"/>
      <c r="E227" s="12"/>
      <c r="F227" s="13"/>
      <c r="G227" s="12"/>
      <c r="H227" s="12"/>
      <c r="I227" s="12"/>
      <c r="J227" s="12"/>
      <c r="K227" s="12"/>
    </row>
    <row r="228" spans="2:11" ht="12.75">
      <c r="B228" s="12"/>
      <c r="C228" s="12"/>
      <c r="D228" s="12"/>
      <c r="E228" s="12"/>
      <c r="F228" s="13"/>
      <c r="G228" s="12"/>
      <c r="H228" s="12"/>
      <c r="I228" s="12"/>
      <c r="J228" s="12"/>
      <c r="K228" s="12"/>
    </row>
    <row r="229" spans="2:11" ht="12.75">
      <c r="B229" s="12"/>
      <c r="C229" s="12"/>
      <c r="D229" s="12"/>
      <c r="E229" s="12"/>
      <c r="F229" s="13"/>
      <c r="G229" s="12"/>
      <c r="H229" s="12"/>
      <c r="I229" s="12"/>
      <c r="J229" s="12"/>
      <c r="K229" s="12"/>
    </row>
    <row r="230" spans="2:11" ht="12.75">
      <c r="B230" s="12"/>
      <c r="C230" s="12"/>
      <c r="D230" s="12"/>
      <c r="E230" s="12"/>
      <c r="F230" s="13"/>
      <c r="G230" s="12"/>
      <c r="H230" s="12"/>
      <c r="I230" s="12"/>
      <c r="J230" s="12"/>
      <c r="K230" s="12"/>
    </row>
    <row r="231" spans="2:11" ht="12.75">
      <c r="B231" s="12"/>
      <c r="C231" s="12"/>
      <c r="D231" s="12"/>
      <c r="E231" s="12"/>
      <c r="F231" s="13"/>
      <c r="G231" s="12"/>
      <c r="H231" s="12"/>
      <c r="I231" s="12"/>
      <c r="J231" s="12"/>
      <c r="K231" s="12"/>
    </row>
    <row r="232" spans="2:11" ht="12.75">
      <c r="B232" s="12"/>
      <c r="C232" s="12"/>
      <c r="D232" s="12"/>
      <c r="E232" s="12"/>
      <c r="F232" s="13"/>
      <c r="G232" s="12"/>
      <c r="H232" s="12"/>
      <c r="I232" s="12"/>
      <c r="J232" s="12"/>
      <c r="K232" s="12"/>
    </row>
    <row r="233" spans="2:11" ht="12.75">
      <c r="B233" s="12"/>
      <c r="C233" s="12"/>
      <c r="D233" s="12"/>
      <c r="E233" s="12"/>
      <c r="F233" s="13"/>
      <c r="G233" s="12"/>
      <c r="H233" s="12"/>
      <c r="I233" s="12"/>
      <c r="J233" s="12"/>
      <c r="K233" s="12"/>
    </row>
    <row r="234" spans="2:11" ht="12.75">
      <c r="B234" s="12"/>
      <c r="C234" s="12"/>
      <c r="D234" s="12"/>
      <c r="E234" s="12"/>
      <c r="F234" s="13"/>
      <c r="G234" s="12"/>
      <c r="H234" s="12"/>
      <c r="I234" s="12"/>
      <c r="J234" s="12"/>
      <c r="K234" s="12"/>
    </row>
    <row r="235" spans="2:11" ht="12.75">
      <c r="B235" s="12"/>
      <c r="C235" s="12"/>
      <c r="D235" s="12"/>
      <c r="E235" s="12"/>
      <c r="F235" s="13"/>
      <c r="G235" s="12"/>
      <c r="H235" s="12"/>
      <c r="I235" s="12"/>
      <c r="J235" s="12"/>
      <c r="K235" s="12"/>
    </row>
    <row r="236" spans="2:11" ht="12.75">
      <c r="B236" s="12"/>
      <c r="C236" s="12"/>
      <c r="D236" s="12"/>
      <c r="E236" s="12"/>
      <c r="F236" s="13"/>
      <c r="G236" s="12"/>
      <c r="H236" s="12"/>
      <c r="I236" s="12"/>
      <c r="J236" s="12"/>
      <c r="K236" s="12"/>
    </row>
    <row r="237" spans="2:11" ht="12.75">
      <c r="B237" s="12"/>
      <c r="C237" s="12"/>
      <c r="D237" s="12"/>
      <c r="E237" s="12"/>
      <c r="F237" s="13"/>
      <c r="G237" s="12"/>
      <c r="H237" s="12"/>
      <c r="I237" s="12"/>
      <c r="J237" s="12"/>
      <c r="K237" s="12"/>
    </row>
    <row r="238" spans="2:11" ht="12.75">
      <c r="B238" s="12"/>
      <c r="C238" s="12"/>
      <c r="D238" s="12"/>
      <c r="E238" s="12"/>
      <c r="F238" s="13"/>
      <c r="G238" s="12"/>
      <c r="H238" s="12"/>
      <c r="I238" s="12"/>
      <c r="J238" s="12"/>
      <c r="K238" s="12"/>
    </row>
    <row r="239" spans="2:11" ht="12.75">
      <c r="B239" s="12"/>
      <c r="C239" s="12"/>
      <c r="D239" s="12"/>
      <c r="E239" s="12"/>
      <c r="F239" s="13"/>
      <c r="G239" s="12"/>
      <c r="H239" s="12"/>
      <c r="I239" s="12"/>
      <c r="J239" s="12"/>
      <c r="K239" s="12"/>
    </row>
    <row r="240" spans="2:11" ht="12.75">
      <c r="B240" s="12"/>
      <c r="C240" s="12"/>
      <c r="D240" s="12"/>
      <c r="E240" s="12"/>
      <c r="F240" s="13"/>
      <c r="G240" s="12"/>
      <c r="H240" s="12"/>
      <c r="I240" s="12"/>
      <c r="J240" s="12"/>
      <c r="K240" s="12"/>
    </row>
    <row r="241" spans="2:11" ht="12.75">
      <c r="B241" s="12"/>
      <c r="C241" s="12"/>
      <c r="D241" s="12"/>
      <c r="E241" s="12"/>
      <c r="F241" s="13"/>
      <c r="G241" s="12"/>
      <c r="H241" s="12"/>
      <c r="I241" s="12"/>
      <c r="J241" s="12"/>
      <c r="K241" s="12"/>
    </row>
    <row r="242" spans="2:11" ht="12.75">
      <c r="B242" s="12"/>
      <c r="C242" s="12"/>
      <c r="D242" s="12"/>
      <c r="E242" s="12"/>
      <c r="F242" s="13"/>
      <c r="G242" s="12"/>
      <c r="H242" s="12"/>
      <c r="I242" s="12"/>
      <c r="J242" s="12"/>
      <c r="K242" s="12"/>
    </row>
    <row r="243" spans="2:11" ht="12.75">
      <c r="B243" s="12"/>
      <c r="C243" s="12"/>
      <c r="D243" s="12"/>
      <c r="E243" s="12"/>
      <c r="F243" s="13"/>
      <c r="G243" s="12"/>
      <c r="H243" s="12"/>
      <c r="I243" s="12"/>
      <c r="J243" s="12"/>
      <c r="K243" s="12"/>
    </row>
    <row r="244" spans="2:11" ht="12.75">
      <c r="B244" s="12"/>
      <c r="C244" s="12"/>
      <c r="D244" s="12"/>
      <c r="E244" s="12"/>
      <c r="F244" s="13"/>
      <c r="G244" s="12"/>
      <c r="H244" s="12"/>
      <c r="I244" s="12"/>
      <c r="J244" s="12"/>
      <c r="K244" s="12"/>
    </row>
    <row r="245" spans="2:11" ht="12.75">
      <c r="B245" s="12"/>
      <c r="C245" s="12"/>
      <c r="D245" s="12"/>
      <c r="E245" s="12"/>
      <c r="F245" s="13"/>
      <c r="G245" s="12"/>
      <c r="H245" s="12"/>
      <c r="I245" s="12"/>
      <c r="J245" s="12"/>
      <c r="K245" s="12"/>
    </row>
    <row r="246" spans="2:11" ht="12.75">
      <c r="B246" s="12"/>
      <c r="C246" s="12"/>
      <c r="D246" s="12"/>
      <c r="E246" s="12"/>
      <c r="F246" s="13"/>
      <c r="G246" s="12"/>
      <c r="H246" s="12"/>
      <c r="I246" s="12"/>
      <c r="J246" s="12"/>
      <c r="K246" s="12"/>
    </row>
    <row r="247" spans="2:11" ht="12.75">
      <c r="B247" s="12"/>
      <c r="C247" s="12"/>
      <c r="D247" s="12"/>
      <c r="E247" s="12"/>
      <c r="F247" s="13"/>
      <c r="G247" s="12"/>
      <c r="H247" s="12"/>
      <c r="I247" s="12"/>
      <c r="J247" s="12"/>
      <c r="K247" s="12"/>
    </row>
    <row r="248" spans="2:11" ht="12.75">
      <c r="B248" s="12"/>
      <c r="C248" s="12"/>
      <c r="D248" s="12"/>
      <c r="E248" s="12"/>
      <c r="F248" s="13"/>
      <c r="G248" s="12"/>
      <c r="H248" s="12"/>
      <c r="I248" s="12"/>
      <c r="J248" s="12"/>
      <c r="K248" s="12"/>
    </row>
    <row r="249" spans="2:11" ht="12.75">
      <c r="B249" s="12"/>
      <c r="C249" s="12"/>
      <c r="D249" s="12"/>
      <c r="E249" s="12"/>
      <c r="F249" s="13"/>
      <c r="G249" s="12"/>
      <c r="H249" s="12"/>
      <c r="I249" s="12"/>
      <c r="J249" s="12"/>
      <c r="K249" s="12"/>
    </row>
    <row r="250" spans="2:11" ht="12.75">
      <c r="B250" s="12"/>
      <c r="C250" s="12"/>
      <c r="D250" s="12"/>
      <c r="E250" s="12"/>
      <c r="F250" s="13"/>
      <c r="G250" s="12"/>
      <c r="H250" s="12"/>
      <c r="I250" s="12"/>
      <c r="J250" s="12"/>
      <c r="K250" s="12"/>
    </row>
    <row r="251" spans="2:11" ht="12.75">
      <c r="B251" s="12"/>
      <c r="C251" s="12"/>
      <c r="D251" s="12"/>
      <c r="E251" s="12"/>
      <c r="F251" s="13"/>
      <c r="G251" s="12"/>
      <c r="H251" s="12"/>
      <c r="I251" s="12"/>
      <c r="J251" s="12"/>
      <c r="K251" s="12"/>
    </row>
    <row r="252" spans="2:11" ht="12.75">
      <c r="B252" s="12"/>
      <c r="C252" s="12"/>
      <c r="D252" s="12"/>
      <c r="E252" s="12"/>
      <c r="F252" s="13"/>
      <c r="G252" s="12"/>
      <c r="H252" s="12"/>
      <c r="I252" s="12"/>
      <c r="J252" s="12"/>
      <c r="K252" s="12"/>
    </row>
    <row r="253" spans="2:11" ht="12.75">
      <c r="B253" s="12"/>
      <c r="C253" s="12"/>
      <c r="D253" s="12"/>
      <c r="E253" s="12"/>
      <c r="F253" s="13"/>
      <c r="G253" s="12"/>
      <c r="H253" s="12"/>
      <c r="I253" s="12"/>
      <c r="J253" s="12"/>
      <c r="K253" s="12"/>
    </row>
    <row r="254" spans="2:11" ht="12.75">
      <c r="B254" s="12"/>
      <c r="C254" s="12"/>
      <c r="D254" s="12"/>
      <c r="E254" s="12"/>
      <c r="F254" s="13"/>
      <c r="G254" s="12"/>
      <c r="H254" s="12"/>
      <c r="I254" s="12"/>
      <c r="J254" s="12"/>
      <c r="K254" s="12"/>
    </row>
    <row r="255" spans="2:11" ht="12.75">
      <c r="B255" s="12"/>
      <c r="C255" s="12"/>
      <c r="D255" s="12"/>
      <c r="E255" s="12"/>
      <c r="F255" s="13"/>
      <c r="G255" s="12"/>
      <c r="H255" s="12"/>
      <c r="I255" s="12"/>
      <c r="J255" s="12"/>
      <c r="K255" s="12"/>
    </row>
    <row r="256" spans="2:11" ht="12.75">
      <c r="B256" s="12"/>
      <c r="C256" s="12"/>
      <c r="D256" s="12"/>
      <c r="E256" s="12"/>
      <c r="F256" s="13"/>
      <c r="G256" s="12"/>
      <c r="H256" s="12"/>
      <c r="I256" s="12"/>
      <c r="J256" s="12"/>
      <c r="K256" s="12"/>
    </row>
    <row r="257" spans="2:11" ht="12.75">
      <c r="B257" s="12"/>
      <c r="C257" s="12"/>
      <c r="D257" s="12"/>
      <c r="E257" s="12"/>
      <c r="F257" s="13"/>
      <c r="G257" s="12"/>
      <c r="H257" s="12"/>
      <c r="I257" s="12"/>
      <c r="J257" s="12"/>
      <c r="K257" s="12"/>
    </row>
    <row r="258" spans="2:11" ht="12.75">
      <c r="B258" s="12"/>
      <c r="C258" s="12"/>
      <c r="D258" s="12"/>
      <c r="E258" s="12"/>
      <c r="F258" s="13"/>
      <c r="G258" s="12"/>
      <c r="H258" s="12"/>
      <c r="I258" s="12"/>
      <c r="J258" s="12"/>
      <c r="K258" s="12"/>
    </row>
    <row r="259" spans="2:11" ht="12.75">
      <c r="B259" s="12"/>
      <c r="C259" s="12"/>
      <c r="D259" s="12"/>
      <c r="E259" s="12"/>
      <c r="F259" s="13"/>
      <c r="G259" s="12"/>
      <c r="H259" s="12"/>
      <c r="I259" s="12"/>
      <c r="J259" s="12"/>
      <c r="K259" s="12"/>
    </row>
    <row r="260" spans="2:11" ht="12.75">
      <c r="B260" s="12"/>
      <c r="C260" s="12"/>
      <c r="D260" s="12"/>
      <c r="E260" s="12"/>
      <c r="F260" s="13"/>
      <c r="G260" s="12"/>
      <c r="H260" s="12"/>
      <c r="I260" s="12"/>
      <c r="J260" s="12"/>
      <c r="K260" s="12"/>
    </row>
    <row r="261" spans="2:11" ht="12.75">
      <c r="B261" s="12"/>
      <c r="C261" s="12"/>
      <c r="D261" s="12"/>
      <c r="E261" s="12"/>
      <c r="F261" s="13"/>
      <c r="G261" s="12"/>
      <c r="H261" s="12"/>
      <c r="I261" s="12"/>
      <c r="J261" s="12"/>
      <c r="K261" s="12"/>
    </row>
    <row r="262" spans="2:11" ht="12.75">
      <c r="B262" s="12"/>
      <c r="C262" s="12"/>
      <c r="D262" s="12"/>
      <c r="E262" s="12"/>
      <c r="F262" s="13"/>
      <c r="G262" s="12"/>
      <c r="H262" s="12"/>
      <c r="I262" s="12"/>
      <c r="J262" s="12"/>
      <c r="K262" s="12"/>
    </row>
    <row r="274" ht="12.75">
      <c r="L274" s="2"/>
    </row>
  </sheetData>
  <sheetProtection/>
  <printOptions/>
  <pageMargins left="0.16" right="0.24" top="0.42" bottom="0.55" header="0.23" footer="0.3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</dc:creator>
  <cp:keywords/>
  <dc:description/>
  <cp:lastModifiedBy>Laptop</cp:lastModifiedBy>
  <cp:lastPrinted>2016-12-28T07:23:58Z</cp:lastPrinted>
  <dcterms:created xsi:type="dcterms:W3CDTF">2014-12-28T20:55:57Z</dcterms:created>
  <dcterms:modified xsi:type="dcterms:W3CDTF">2017-01-06T08:04:38Z</dcterms:modified>
  <cp:category/>
  <cp:version/>
  <cp:contentType/>
  <cp:contentStatus/>
</cp:coreProperties>
</file>